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2\LIMNIGRAFICKÉ STANICE\POZLOVICE\DPS\VÝKAZY\"/>
    </mc:Choice>
  </mc:AlternateContent>
  <xr:revisionPtr revIDLastSave="0" documentId="8_{0E6415B3-E153-43AF-9C92-6BA33839FAE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0 001 Naklady" sheetId="12" r:id="rId4"/>
    <sheet name="001 001 Pol" sheetId="13" r:id="rId5"/>
    <sheet name="001 002 Pol" sheetId="14" r:id="rId6"/>
    <sheet name="001 003 Pol" sheetId="15" r:id="rId7"/>
  </sheets>
  <externalReferences>
    <externalReference r:id="rId8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'000 001 Naklady'!$1:$7</definedName>
    <definedName name="_xlnm.Print_Titles" localSheetId="4">'001 001 Pol'!$1:$7</definedName>
    <definedName name="_xlnm.Print_Titles" localSheetId="5">'001 002 Pol'!$1:$7</definedName>
    <definedName name="_xlnm.Print_Titles" localSheetId="6">'001 003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'000 001 Naklady'!$A$1:$Y$29</definedName>
    <definedName name="_xlnm.Print_Area" localSheetId="4">'001 001 Pol'!$A$1:$Y$43</definedName>
    <definedName name="_xlnm.Print_Area" localSheetId="5">'001 002 Pol'!$A$1:$Y$193</definedName>
    <definedName name="_xlnm.Print_Area" localSheetId="6">'001 003 Pol'!$A$1:$Y$70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6" i="1" l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G46" i="1"/>
  <c r="I46" i="1" s="1"/>
  <c r="F46" i="1"/>
  <c r="G45" i="1"/>
  <c r="F45" i="1"/>
  <c r="G44" i="1"/>
  <c r="F44" i="1"/>
  <c r="G43" i="1"/>
  <c r="F43" i="1"/>
  <c r="G41" i="1"/>
  <c r="F41" i="1"/>
  <c r="G40" i="1"/>
  <c r="F40" i="1"/>
  <c r="G39" i="1"/>
  <c r="G47" i="1" s="1"/>
  <c r="G25" i="1" s="1"/>
  <c r="F39" i="1"/>
  <c r="G69" i="15"/>
  <c r="BA45" i="15"/>
  <c r="BA21" i="15"/>
  <c r="BA13" i="15"/>
  <c r="BA10" i="15"/>
  <c r="G9" i="15"/>
  <c r="M9" i="15" s="1"/>
  <c r="I9" i="15"/>
  <c r="I8" i="15" s="1"/>
  <c r="K9" i="15"/>
  <c r="O9" i="15"/>
  <c r="O8" i="15" s="1"/>
  <c r="Q9" i="15"/>
  <c r="Q8" i="15" s="1"/>
  <c r="V9" i="15"/>
  <c r="G12" i="15"/>
  <c r="I12" i="15"/>
  <c r="K12" i="15"/>
  <c r="M12" i="15"/>
  <c r="O12" i="15"/>
  <c r="Q12" i="15"/>
  <c r="V12" i="15"/>
  <c r="G15" i="15"/>
  <c r="I15" i="15"/>
  <c r="K15" i="15"/>
  <c r="K8" i="15" s="1"/>
  <c r="M15" i="15"/>
  <c r="O15" i="15"/>
  <c r="Q15" i="15"/>
  <c r="V15" i="15"/>
  <c r="G18" i="15"/>
  <c r="I18" i="15"/>
  <c r="K18" i="15"/>
  <c r="M18" i="15"/>
  <c r="O18" i="15"/>
  <c r="Q18" i="15"/>
  <c r="V18" i="15"/>
  <c r="G20" i="15"/>
  <c r="M20" i="15" s="1"/>
  <c r="I20" i="15"/>
  <c r="K20" i="15"/>
  <c r="O20" i="15"/>
  <c r="Q20" i="15"/>
  <c r="V20" i="15"/>
  <c r="G22" i="15"/>
  <c r="M22" i="15" s="1"/>
  <c r="I22" i="15"/>
  <c r="K22" i="15"/>
  <c r="O22" i="15"/>
  <c r="Q22" i="15"/>
  <c r="V22" i="15"/>
  <c r="V8" i="15" s="1"/>
  <c r="G25" i="15"/>
  <c r="M25" i="15" s="1"/>
  <c r="I25" i="15"/>
  <c r="K25" i="15"/>
  <c r="O25" i="15"/>
  <c r="Q25" i="15"/>
  <c r="V25" i="15"/>
  <c r="G26" i="15"/>
  <c r="I26" i="15"/>
  <c r="K26" i="15"/>
  <c r="M26" i="15"/>
  <c r="O26" i="15"/>
  <c r="Q26" i="15"/>
  <c r="V26" i="15"/>
  <c r="G30" i="15"/>
  <c r="I30" i="15"/>
  <c r="K30" i="15"/>
  <c r="M30" i="15"/>
  <c r="O30" i="15"/>
  <c r="Q30" i="15"/>
  <c r="V30" i="15"/>
  <c r="G33" i="15"/>
  <c r="I33" i="15"/>
  <c r="K33" i="15"/>
  <c r="M33" i="15"/>
  <c r="O33" i="15"/>
  <c r="Q33" i="15"/>
  <c r="V33" i="15"/>
  <c r="I36" i="15"/>
  <c r="G37" i="15"/>
  <c r="M37" i="15" s="1"/>
  <c r="M36" i="15" s="1"/>
  <c r="I37" i="15"/>
  <c r="K37" i="15"/>
  <c r="K36" i="15" s="1"/>
  <c r="O37" i="15"/>
  <c r="O36" i="15" s="1"/>
  <c r="Q37" i="15"/>
  <c r="Q36" i="15" s="1"/>
  <c r="V37" i="15"/>
  <c r="V36" i="15" s="1"/>
  <c r="I39" i="15"/>
  <c r="Q39" i="15"/>
  <c r="G40" i="15"/>
  <c r="G39" i="15" s="1"/>
  <c r="I40" i="15"/>
  <c r="K40" i="15"/>
  <c r="K39" i="15" s="1"/>
  <c r="M40" i="15"/>
  <c r="M39" i="15" s="1"/>
  <c r="O40" i="15"/>
  <c r="O39" i="15" s="1"/>
  <c r="Q40" i="15"/>
  <c r="V40" i="15"/>
  <c r="V39" i="15" s="1"/>
  <c r="Q43" i="15"/>
  <c r="G44" i="15"/>
  <c r="I44" i="15"/>
  <c r="I43" i="15" s="1"/>
  <c r="K44" i="15"/>
  <c r="K43" i="15" s="1"/>
  <c r="M44" i="15"/>
  <c r="O44" i="15"/>
  <c r="O43" i="15" s="1"/>
  <c r="Q44" i="15"/>
  <c r="V44" i="15"/>
  <c r="G47" i="15"/>
  <c r="M47" i="15" s="1"/>
  <c r="M43" i="15" s="1"/>
  <c r="I47" i="15"/>
  <c r="K47" i="15"/>
  <c r="O47" i="15"/>
  <c r="Q47" i="15"/>
  <c r="V47" i="15"/>
  <c r="V43" i="15" s="1"/>
  <c r="G49" i="15"/>
  <c r="V49" i="15"/>
  <c r="G50" i="15"/>
  <c r="M50" i="15" s="1"/>
  <c r="M49" i="15" s="1"/>
  <c r="I50" i="15"/>
  <c r="I49" i="15" s="1"/>
  <c r="K50" i="15"/>
  <c r="O50" i="15"/>
  <c r="O49" i="15" s="1"/>
  <c r="Q50" i="15"/>
  <c r="Q49" i="15" s="1"/>
  <c r="V50" i="15"/>
  <c r="G53" i="15"/>
  <c r="I53" i="15"/>
  <c r="K53" i="15"/>
  <c r="M53" i="15"/>
  <c r="O53" i="15"/>
  <c r="Q53" i="15"/>
  <c r="V53" i="15"/>
  <c r="G56" i="15"/>
  <c r="I56" i="15"/>
  <c r="K56" i="15"/>
  <c r="K49" i="15" s="1"/>
  <c r="M56" i="15"/>
  <c r="O56" i="15"/>
  <c r="Q56" i="15"/>
  <c r="V56" i="15"/>
  <c r="G58" i="15"/>
  <c r="I58" i="15"/>
  <c r="K58" i="15"/>
  <c r="M58" i="15"/>
  <c r="O58" i="15"/>
  <c r="Q58" i="15"/>
  <c r="V58" i="15"/>
  <c r="G59" i="15"/>
  <c r="M59" i="15" s="1"/>
  <c r="I59" i="15"/>
  <c r="K59" i="15"/>
  <c r="O59" i="15"/>
  <c r="Q59" i="15"/>
  <c r="V59" i="15"/>
  <c r="G61" i="15"/>
  <c r="K61" i="15"/>
  <c r="V61" i="15"/>
  <c r="G62" i="15"/>
  <c r="M62" i="15" s="1"/>
  <c r="M61" i="15" s="1"/>
  <c r="I62" i="15"/>
  <c r="I61" i="15" s="1"/>
  <c r="K62" i="15"/>
  <c r="O62" i="15"/>
  <c r="O61" i="15" s="1"/>
  <c r="Q62" i="15"/>
  <c r="Q61" i="15" s="1"/>
  <c r="V62" i="15"/>
  <c r="G64" i="15"/>
  <c r="I64" i="15"/>
  <c r="K64" i="15"/>
  <c r="M64" i="15"/>
  <c r="O64" i="15"/>
  <c r="Q64" i="15"/>
  <c r="V64" i="15"/>
  <c r="G65" i="15"/>
  <c r="M65" i="15"/>
  <c r="Q65" i="15"/>
  <c r="V65" i="15"/>
  <c r="G66" i="15"/>
  <c r="I66" i="15"/>
  <c r="I65" i="15" s="1"/>
  <c r="K66" i="15"/>
  <c r="K65" i="15" s="1"/>
  <c r="M66" i="15"/>
  <c r="O66" i="15"/>
  <c r="O65" i="15" s="1"/>
  <c r="Q66" i="15"/>
  <c r="V66" i="15"/>
  <c r="AE69" i="15"/>
  <c r="AF69" i="15"/>
  <c r="G192" i="14"/>
  <c r="BA145" i="14"/>
  <c r="BA60" i="14"/>
  <c r="BA32" i="14"/>
  <c r="BA29" i="14"/>
  <c r="BA25" i="14"/>
  <c r="BA22" i="14"/>
  <c r="BA17" i="14"/>
  <c r="BA15" i="14"/>
  <c r="BA12" i="14"/>
  <c r="BA10" i="14"/>
  <c r="G9" i="14"/>
  <c r="I9" i="14"/>
  <c r="I8" i="14" s="1"/>
  <c r="K9" i="14"/>
  <c r="K8" i="14" s="1"/>
  <c r="M9" i="14"/>
  <c r="O9" i="14"/>
  <c r="Q9" i="14"/>
  <c r="Q8" i="14" s="1"/>
  <c r="V9" i="14"/>
  <c r="G11" i="14"/>
  <c r="I11" i="14"/>
  <c r="K11" i="14"/>
  <c r="M11" i="14"/>
  <c r="O11" i="14"/>
  <c r="O8" i="14" s="1"/>
  <c r="Q11" i="14"/>
  <c r="V11" i="14"/>
  <c r="G14" i="14"/>
  <c r="G8" i="14" s="1"/>
  <c r="I14" i="14"/>
  <c r="K14" i="14"/>
  <c r="O14" i="14"/>
  <c r="Q14" i="14"/>
  <c r="V14" i="14"/>
  <c r="V8" i="14" s="1"/>
  <c r="G16" i="14"/>
  <c r="M16" i="14" s="1"/>
  <c r="I16" i="14"/>
  <c r="K16" i="14"/>
  <c r="O16" i="14"/>
  <c r="Q16" i="14"/>
  <c r="V16" i="14"/>
  <c r="G21" i="14"/>
  <c r="M21" i="14" s="1"/>
  <c r="I21" i="14"/>
  <c r="K21" i="14"/>
  <c r="O21" i="14"/>
  <c r="Q21" i="14"/>
  <c r="V21" i="14"/>
  <c r="G24" i="14"/>
  <c r="I24" i="14"/>
  <c r="K24" i="14"/>
  <c r="M24" i="14"/>
  <c r="O24" i="14"/>
  <c r="Q24" i="14"/>
  <c r="V24" i="14"/>
  <c r="G28" i="14"/>
  <c r="I28" i="14"/>
  <c r="K28" i="14"/>
  <c r="M28" i="14"/>
  <c r="O28" i="14"/>
  <c r="Q28" i="14"/>
  <c r="V28" i="14"/>
  <c r="G31" i="14"/>
  <c r="I31" i="14"/>
  <c r="K31" i="14"/>
  <c r="M31" i="14"/>
  <c r="O31" i="14"/>
  <c r="Q31" i="14"/>
  <c r="V31" i="14"/>
  <c r="G34" i="14"/>
  <c r="M34" i="14" s="1"/>
  <c r="I34" i="14"/>
  <c r="K34" i="14"/>
  <c r="O34" i="14"/>
  <c r="Q34" i="14"/>
  <c r="V34" i="14"/>
  <c r="G37" i="14"/>
  <c r="M37" i="14" s="1"/>
  <c r="I37" i="14"/>
  <c r="K37" i="14"/>
  <c r="O37" i="14"/>
  <c r="Q37" i="14"/>
  <c r="V37" i="14"/>
  <c r="G38" i="14"/>
  <c r="I38" i="14"/>
  <c r="K38" i="14"/>
  <c r="M38" i="14"/>
  <c r="O38" i="14"/>
  <c r="Q38" i="14"/>
  <c r="V38" i="14"/>
  <c r="G42" i="14"/>
  <c r="I42" i="14"/>
  <c r="K42" i="14"/>
  <c r="M42" i="14"/>
  <c r="O42" i="14"/>
  <c r="Q42" i="14"/>
  <c r="V42" i="14"/>
  <c r="G44" i="14"/>
  <c r="I44" i="14"/>
  <c r="K44" i="14"/>
  <c r="M44" i="14"/>
  <c r="O44" i="14"/>
  <c r="Q44" i="14"/>
  <c r="V44" i="14"/>
  <c r="G46" i="14"/>
  <c r="M46" i="14" s="1"/>
  <c r="I46" i="14"/>
  <c r="K46" i="14"/>
  <c r="O46" i="14"/>
  <c r="Q46" i="14"/>
  <c r="V46" i="14"/>
  <c r="G49" i="14"/>
  <c r="M49" i="14" s="1"/>
  <c r="I49" i="14"/>
  <c r="K49" i="14"/>
  <c r="O49" i="14"/>
  <c r="Q49" i="14"/>
  <c r="V49" i="14"/>
  <c r="G52" i="14"/>
  <c r="M52" i="14" s="1"/>
  <c r="I52" i="14"/>
  <c r="K52" i="14"/>
  <c r="O52" i="14"/>
  <c r="Q52" i="14"/>
  <c r="V52" i="14"/>
  <c r="G55" i="14"/>
  <c r="I55" i="14"/>
  <c r="K55" i="14"/>
  <c r="M55" i="14"/>
  <c r="O55" i="14"/>
  <c r="Q55" i="14"/>
  <c r="V55" i="14"/>
  <c r="G58" i="14"/>
  <c r="I58" i="14"/>
  <c r="K58" i="14"/>
  <c r="M58" i="14"/>
  <c r="O58" i="14"/>
  <c r="Q58" i="14"/>
  <c r="V58" i="14"/>
  <c r="G63" i="14"/>
  <c r="I63" i="14"/>
  <c r="K63" i="14"/>
  <c r="M63" i="14"/>
  <c r="O63" i="14"/>
  <c r="Q63" i="14"/>
  <c r="V63" i="14"/>
  <c r="G66" i="14"/>
  <c r="G65" i="14" s="1"/>
  <c r="I66" i="14"/>
  <c r="K66" i="14"/>
  <c r="O66" i="14"/>
  <c r="Q66" i="14"/>
  <c r="Q65" i="14" s="1"/>
  <c r="V66" i="14"/>
  <c r="V65" i="14" s="1"/>
  <c r="G68" i="14"/>
  <c r="M68" i="14" s="1"/>
  <c r="I68" i="14"/>
  <c r="K68" i="14"/>
  <c r="K65" i="14" s="1"/>
  <c r="O68" i="14"/>
  <c r="Q68" i="14"/>
  <c r="V68" i="14"/>
  <c r="G71" i="14"/>
  <c r="I71" i="14"/>
  <c r="K71" i="14"/>
  <c r="M71" i="14"/>
  <c r="O71" i="14"/>
  <c r="O65" i="14" s="1"/>
  <c r="Q71" i="14"/>
  <c r="V71" i="14"/>
  <c r="G74" i="14"/>
  <c r="I74" i="14"/>
  <c r="K74" i="14"/>
  <c r="M74" i="14"/>
  <c r="O74" i="14"/>
  <c r="Q74" i="14"/>
  <c r="V74" i="14"/>
  <c r="G78" i="14"/>
  <c r="I78" i="14"/>
  <c r="K78" i="14"/>
  <c r="M78" i="14"/>
  <c r="O78" i="14"/>
  <c r="Q78" i="14"/>
  <c r="V78" i="14"/>
  <c r="G80" i="14"/>
  <c r="M80" i="14" s="1"/>
  <c r="I80" i="14"/>
  <c r="I65" i="14" s="1"/>
  <c r="K80" i="14"/>
  <c r="O80" i="14"/>
  <c r="Q80" i="14"/>
  <c r="V80" i="14"/>
  <c r="G81" i="14"/>
  <c r="G82" i="14"/>
  <c r="M82" i="14" s="1"/>
  <c r="I82" i="14"/>
  <c r="K82" i="14"/>
  <c r="K81" i="14" s="1"/>
  <c r="O82" i="14"/>
  <c r="O81" i="14" s="1"/>
  <c r="Q82" i="14"/>
  <c r="Q81" i="14" s="1"/>
  <c r="V82" i="14"/>
  <c r="G87" i="14"/>
  <c r="I87" i="14"/>
  <c r="I81" i="14" s="1"/>
  <c r="K87" i="14"/>
  <c r="M87" i="14"/>
  <c r="O87" i="14"/>
  <c r="Q87" i="14"/>
  <c r="V87" i="14"/>
  <c r="G93" i="14"/>
  <c r="I93" i="14"/>
  <c r="K93" i="14"/>
  <c r="M93" i="14"/>
  <c r="O93" i="14"/>
  <c r="Q93" i="14"/>
  <c r="V93" i="14"/>
  <c r="G99" i="14"/>
  <c r="I99" i="14"/>
  <c r="K99" i="14"/>
  <c r="M99" i="14"/>
  <c r="O99" i="14"/>
  <c r="Q99" i="14"/>
  <c r="V99" i="14"/>
  <c r="G100" i="14"/>
  <c r="M100" i="14" s="1"/>
  <c r="I100" i="14"/>
  <c r="K100" i="14"/>
  <c r="O100" i="14"/>
  <c r="Q100" i="14"/>
  <c r="V100" i="14"/>
  <c r="G102" i="14"/>
  <c r="M102" i="14" s="1"/>
  <c r="I102" i="14"/>
  <c r="K102" i="14"/>
  <c r="O102" i="14"/>
  <c r="Q102" i="14"/>
  <c r="V102" i="14"/>
  <c r="V81" i="14" s="1"/>
  <c r="G107" i="14"/>
  <c r="I107" i="14"/>
  <c r="I106" i="14" s="1"/>
  <c r="K107" i="14"/>
  <c r="M107" i="14"/>
  <c r="O107" i="14"/>
  <c r="O106" i="14" s="1"/>
  <c r="Q107" i="14"/>
  <c r="V107" i="14"/>
  <c r="G110" i="14"/>
  <c r="I110" i="14"/>
  <c r="K110" i="14"/>
  <c r="M110" i="14"/>
  <c r="O110" i="14"/>
  <c r="Q110" i="14"/>
  <c r="V110" i="14"/>
  <c r="G114" i="14"/>
  <c r="I114" i="14"/>
  <c r="K114" i="14"/>
  <c r="K106" i="14" s="1"/>
  <c r="M114" i="14"/>
  <c r="O114" i="14"/>
  <c r="Q114" i="14"/>
  <c r="V114" i="14"/>
  <c r="G116" i="14"/>
  <c r="M116" i="14" s="1"/>
  <c r="I116" i="14"/>
  <c r="K116" i="14"/>
  <c r="O116" i="14"/>
  <c r="Q116" i="14"/>
  <c r="V116" i="14"/>
  <c r="G118" i="14"/>
  <c r="G106" i="14" s="1"/>
  <c r="I118" i="14"/>
  <c r="K118" i="14"/>
  <c r="O118" i="14"/>
  <c r="Q118" i="14"/>
  <c r="V118" i="14"/>
  <c r="V106" i="14" s="1"/>
  <c r="G120" i="14"/>
  <c r="M120" i="14" s="1"/>
  <c r="I120" i="14"/>
  <c r="K120" i="14"/>
  <c r="O120" i="14"/>
  <c r="Q120" i="14"/>
  <c r="Q106" i="14" s="1"/>
  <c r="V120" i="14"/>
  <c r="G122" i="14"/>
  <c r="I122" i="14"/>
  <c r="K122" i="14"/>
  <c r="M122" i="14"/>
  <c r="O122" i="14"/>
  <c r="Q122" i="14"/>
  <c r="V122" i="14"/>
  <c r="G125" i="14"/>
  <c r="I125" i="14"/>
  <c r="K125" i="14"/>
  <c r="M125" i="14"/>
  <c r="O125" i="14"/>
  <c r="Q125" i="14"/>
  <c r="V125" i="14"/>
  <c r="G129" i="14"/>
  <c r="I129" i="14"/>
  <c r="K129" i="14"/>
  <c r="M129" i="14"/>
  <c r="O129" i="14"/>
  <c r="Q129" i="14"/>
  <c r="V129" i="14"/>
  <c r="G134" i="14"/>
  <c r="M134" i="14" s="1"/>
  <c r="I134" i="14"/>
  <c r="K134" i="14"/>
  <c r="O134" i="14"/>
  <c r="Q134" i="14"/>
  <c r="V134" i="14"/>
  <c r="G136" i="14"/>
  <c r="M136" i="14" s="1"/>
  <c r="I136" i="14"/>
  <c r="K136" i="14"/>
  <c r="O136" i="14"/>
  <c r="Q136" i="14"/>
  <c r="V136" i="14"/>
  <c r="G137" i="14"/>
  <c r="M137" i="14" s="1"/>
  <c r="I137" i="14"/>
  <c r="K137" i="14"/>
  <c r="O137" i="14"/>
  <c r="Q137" i="14"/>
  <c r="V137" i="14"/>
  <c r="G138" i="14"/>
  <c r="I138" i="14"/>
  <c r="K138" i="14"/>
  <c r="M138" i="14"/>
  <c r="O138" i="14"/>
  <c r="Q138" i="14"/>
  <c r="V138" i="14"/>
  <c r="G139" i="14"/>
  <c r="I139" i="14"/>
  <c r="K139" i="14"/>
  <c r="M139" i="14"/>
  <c r="O139" i="14"/>
  <c r="Q139" i="14"/>
  <c r="V139" i="14"/>
  <c r="K140" i="14"/>
  <c r="G141" i="14"/>
  <c r="M141" i="14" s="1"/>
  <c r="I141" i="14"/>
  <c r="I140" i="14" s="1"/>
  <c r="K141" i="14"/>
  <c r="O141" i="14"/>
  <c r="O140" i="14" s="1"/>
  <c r="Q141" i="14"/>
  <c r="V141" i="14"/>
  <c r="V140" i="14" s="1"/>
  <c r="G144" i="14"/>
  <c r="M144" i="14" s="1"/>
  <c r="I144" i="14"/>
  <c r="K144" i="14"/>
  <c r="O144" i="14"/>
  <c r="Q144" i="14"/>
  <c r="V144" i="14"/>
  <c r="G147" i="14"/>
  <c r="M147" i="14" s="1"/>
  <c r="I147" i="14"/>
  <c r="K147" i="14"/>
  <c r="O147" i="14"/>
  <c r="Q147" i="14"/>
  <c r="Q140" i="14" s="1"/>
  <c r="V147" i="14"/>
  <c r="G148" i="14"/>
  <c r="I148" i="14"/>
  <c r="K148" i="14"/>
  <c r="M148" i="14"/>
  <c r="O148" i="14"/>
  <c r="Q148" i="14"/>
  <c r="V148" i="14"/>
  <c r="G150" i="14"/>
  <c r="M150" i="14"/>
  <c r="O150" i="14"/>
  <c r="V150" i="14"/>
  <c r="G151" i="14"/>
  <c r="I151" i="14"/>
  <c r="I150" i="14" s="1"/>
  <c r="K151" i="14"/>
  <c r="K150" i="14" s="1"/>
  <c r="M151" i="14"/>
  <c r="O151" i="14"/>
  <c r="Q151" i="14"/>
  <c r="Q150" i="14" s="1"/>
  <c r="V151" i="14"/>
  <c r="I154" i="14"/>
  <c r="K154" i="14"/>
  <c r="O154" i="14"/>
  <c r="G155" i="14"/>
  <c r="G154" i="14" s="1"/>
  <c r="I155" i="14"/>
  <c r="K155" i="14"/>
  <c r="O155" i="14"/>
  <c r="Q155" i="14"/>
  <c r="Q154" i="14" s="1"/>
  <c r="V155" i="14"/>
  <c r="V154" i="14" s="1"/>
  <c r="G156" i="14"/>
  <c r="M156" i="14" s="1"/>
  <c r="I156" i="14"/>
  <c r="K156" i="14"/>
  <c r="O156" i="14"/>
  <c r="Q156" i="14"/>
  <c r="V156" i="14"/>
  <c r="I158" i="14"/>
  <c r="O158" i="14"/>
  <c r="Q158" i="14"/>
  <c r="G159" i="14"/>
  <c r="G158" i="14" s="1"/>
  <c r="I159" i="14"/>
  <c r="K159" i="14"/>
  <c r="K158" i="14" s="1"/>
  <c r="M159" i="14"/>
  <c r="M158" i="14" s="1"/>
  <c r="O159" i="14"/>
  <c r="Q159" i="14"/>
  <c r="V159" i="14"/>
  <c r="V158" i="14" s="1"/>
  <c r="G162" i="14"/>
  <c r="I162" i="14"/>
  <c r="K162" i="14"/>
  <c r="M162" i="14"/>
  <c r="O162" i="14"/>
  <c r="Q162" i="14"/>
  <c r="V162" i="14"/>
  <c r="I164" i="14"/>
  <c r="G165" i="14"/>
  <c r="G164" i="14" s="1"/>
  <c r="I165" i="14"/>
  <c r="K165" i="14"/>
  <c r="O165" i="14"/>
  <c r="Q165" i="14"/>
  <c r="Q164" i="14" s="1"/>
  <c r="V165" i="14"/>
  <c r="V164" i="14" s="1"/>
  <c r="G170" i="14"/>
  <c r="M170" i="14" s="1"/>
  <c r="I170" i="14"/>
  <c r="K170" i="14"/>
  <c r="O170" i="14"/>
  <c r="Q170" i="14"/>
  <c r="V170" i="14"/>
  <c r="G172" i="14"/>
  <c r="I172" i="14"/>
  <c r="K172" i="14"/>
  <c r="M172" i="14"/>
  <c r="O172" i="14"/>
  <c r="O164" i="14" s="1"/>
  <c r="Q172" i="14"/>
  <c r="V172" i="14"/>
  <c r="G174" i="14"/>
  <c r="I174" i="14"/>
  <c r="K174" i="14"/>
  <c r="M174" i="14"/>
  <c r="O174" i="14"/>
  <c r="Q174" i="14"/>
  <c r="V174" i="14"/>
  <c r="G176" i="14"/>
  <c r="I176" i="14"/>
  <c r="K176" i="14"/>
  <c r="K164" i="14" s="1"/>
  <c r="M176" i="14"/>
  <c r="O176" i="14"/>
  <c r="Q176" i="14"/>
  <c r="V176" i="14"/>
  <c r="I178" i="14"/>
  <c r="K178" i="14"/>
  <c r="O178" i="14"/>
  <c r="G179" i="14"/>
  <c r="G178" i="14" s="1"/>
  <c r="I179" i="14"/>
  <c r="K179" i="14"/>
  <c r="O179" i="14"/>
  <c r="Q179" i="14"/>
  <c r="Q178" i="14" s="1"/>
  <c r="V179" i="14"/>
  <c r="V178" i="14" s="1"/>
  <c r="G181" i="14"/>
  <c r="V181" i="14"/>
  <c r="G182" i="14"/>
  <c r="I182" i="14"/>
  <c r="I181" i="14" s="1"/>
  <c r="K182" i="14"/>
  <c r="M182" i="14"/>
  <c r="M181" i="14" s="1"/>
  <c r="O182" i="14"/>
  <c r="O181" i="14" s="1"/>
  <c r="Q182" i="14"/>
  <c r="Q181" i="14" s="1"/>
  <c r="V182" i="14"/>
  <c r="G183" i="14"/>
  <c r="I183" i="14"/>
  <c r="K183" i="14"/>
  <c r="M183" i="14"/>
  <c r="O183" i="14"/>
  <c r="Q183" i="14"/>
  <c r="V183" i="14"/>
  <c r="G187" i="14"/>
  <c r="I187" i="14"/>
  <c r="K187" i="14"/>
  <c r="K181" i="14" s="1"/>
  <c r="M187" i="14"/>
  <c r="O187" i="14"/>
  <c r="Q187" i="14"/>
  <c r="V187" i="14"/>
  <c r="AE192" i="14"/>
  <c r="AF192" i="14"/>
  <c r="G42" i="13"/>
  <c r="BA24" i="13"/>
  <c r="BA19" i="13"/>
  <c r="BA15" i="13"/>
  <c r="I8" i="13"/>
  <c r="G9" i="13"/>
  <c r="M9" i="13" s="1"/>
  <c r="I9" i="13"/>
  <c r="K9" i="13"/>
  <c r="K8" i="13" s="1"/>
  <c r="O9" i="13"/>
  <c r="O8" i="13" s="1"/>
  <c r="Q9" i="13"/>
  <c r="Q8" i="13" s="1"/>
  <c r="V9" i="13"/>
  <c r="V8" i="13" s="1"/>
  <c r="G14" i="13"/>
  <c r="M14" i="13" s="1"/>
  <c r="I14" i="13"/>
  <c r="K14" i="13"/>
  <c r="O14" i="13"/>
  <c r="Q14" i="13"/>
  <c r="V14" i="13"/>
  <c r="G18" i="13"/>
  <c r="M18" i="13" s="1"/>
  <c r="I18" i="13"/>
  <c r="K18" i="13"/>
  <c r="O18" i="13"/>
  <c r="Q18" i="13"/>
  <c r="V18" i="13"/>
  <c r="G23" i="13"/>
  <c r="I23" i="13"/>
  <c r="K23" i="13"/>
  <c r="M23" i="13"/>
  <c r="O23" i="13"/>
  <c r="Q23" i="13"/>
  <c r="V23" i="13"/>
  <c r="G26" i="13"/>
  <c r="I26" i="13"/>
  <c r="K26" i="13"/>
  <c r="M26" i="13"/>
  <c r="O26" i="13"/>
  <c r="Q26" i="13"/>
  <c r="V26" i="13"/>
  <c r="I29" i="13"/>
  <c r="G30" i="13"/>
  <c r="M30" i="13" s="1"/>
  <c r="I30" i="13"/>
  <c r="K30" i="13"/>
  <c r="K29" i="13" s="1"/>
  <c r="O30" i="13"/>
  <c r="O29" i="13" s="1"/>
  <c r="Q30" i="13"/>
  <c r="Q29" i="13" s="1"/>
  <c r="V30" i="13"/>
  <c r="V29" i="13" s="1"/>
  <c r="G33" i="13"/>
  <c r="M33" i="13" s="1"/>
  <c r="I33" i="13"/>
  <c r="K33" i="13"/>
  <c r="O33" i="13"/>
  <c r="Q33" i="13"/>
  <c r="V33" i="13"/>
  <c r="G34" i="13"/>
  <c r="O34" i="13"/>
  <c r="V34" i="13"/>
  <c r="G35" i="13"/>
  <c r="I35" i="13"/>
  <c r="I34" i="13" s="1"/>
  <c r="K35" i="13"/>
  <c r="K34" i="13" s="1"/>
  <c r="M35" i="13"/>
  <c r="M34" i="13" s="1"/>
  <c r="O35" i="13"/>
  <c r="Q35" i="13"/>
  <c r="Q34" i="13" s="1"/>
  <c r="V35" i="13"/>
  <c r="G38" i="13"/>
  <c r="I38" i="13"/>
  <c r="K38" i="13"/>
  <c r="M38" i="13"/>
  <c r="O38" i="13"/>
  <c r="Q38" i="13"/>
  <c r="V38" i="13"/>
  <c r="AE42" i="13"/>
  <c r="AF42" i="13"/>
  <c r="G28" i="12"/>
  <c r="BA26" i="12"/>
  <c r="BA24" i="12"/>
  <c r="BA12" i="12"/>
  <c r="G9" i="12"/>
  <c r="G8" i="12" s="1"/>
  <c r="I9" i="12"/>
  <c r="K9" i="12"/>
  <c r="K8" i="12" s="1"/>
  <c r="M9" i="12"/>
  <c r="O9" i="12"/>
  <c r="O8" i="12" s="1"/>
  <c r="Q9" i="12"/>
  <c r="V9" i="12"/>
  <c r="V8" i="12" s="1"/>
  <c r="G10" i="12"/>
  <c r="I10" i="12"/>
  <c r="K10" i="12"/>
  <c r="M10" i="12"/>
  <c r="O10" i="12"/>
  <c r="Q10" i="12"/>
  <c r="V10" i="12"/>
  <c r="G13" i="12"/>
  <c r="M13" i="12" s="1"/>
  <c r="I13" i="12"/>
  <c r="I8" i="12" s="1"/>
  <c r="K13" i="12"/>
  <c r="O13" i="12"/>
  <c r="Q13" i="12"/>
  <c r="V13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8" i="12"/>
  <c r="I18" i="12"/>
  <c r="K18" i="12"/>
  <c r="M18" i="12"/>
  <c r="O18" i="12"/>
  <c r="Q18" i="12"/>
  <c r="Q8" i="12" s="1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I22" i="12"/>
  <c r="G23" i="12"/>
  <c r="M23" i="12" s="1"/>
  <c r="M22" i="12" s="1"/>
  <c r="I23" i="12"/>
  <c r="K23" i="12"/>
  <c r="K22" i="12" s="1"/>
  <c r="O23" i="12"/>
  <c r="O22" i="12" s="1"/>
  <c r="Q23" i="12"/>
  <c r="Q22" i="12" s="1"/>
  <c r="V23" i="12"/>
  <c r="V22" i="12" s="1"/>
  <c r="G25" i="12"/>
  <c r="I25" i="12"/>
  <c r="K25" i="12"/>
  <c r="M25" i="12"/>
  <c r="O25" i="12"/>
  <c r="Q25" i="12"/>
  <c r="V25" i="12"/>
  <c r="AE28" i="12"/>
  <c r="I20" i="1"/>
  <c r="I19" i="1"/>
  <c r="I18" i="1"/>
  <c r="I17" i="1"/>
  <c r="F47" i="1"/>
  <c r="G23" i="1" s="1"/>
  <c r="H47" i="1"/>
  <c r="I45" i="1"/>
  <c r="I43" i="1"/>
  <c r="I41" i="1"/>
  <c r="I39" i="1"/>
  <c r="I47" i="1" s="1"/>
  <c r="J45" i="1" s="1"/>
  <c r="J28" i="1"/>
  <c r="J26" i="1"/>
  <c r="G38" i="1"/>
  <c r="F38" i="1"/>
  <c r="J23" i="1"/>
  <c r="J24" i="1"/>
  <c r="J25" i="1"/>
  <c r="J27" i="1"/>
  <c r="E24" i="1"/>
  <c r="G24" i="1"/>
  <c r="E26" i="1"/>
  <c r="G26" i="1"/>
  <c r="I16" i="1" l="1"/>
  <c r="I21" i="1" s="1"/>
  <c r="I77" i="1"/>
  <c r="J75" i="1" s="1"/>
  <c r="I44" i="1"/>
  <c r="I40" i="1"/>
  <c r="A27" i="1"/>
  <c r="M8" i="15"/>
  <c r="G8" i="15"/>
  <c r="G36" i="15"/>
  <c r="G43" i="15"/>
  <c r="M140" i="14"/>
  <c r="M81" i="14"/>
  <c r="G140" i="14"/>
  <c r="M118" i="14"/>
  <c r="M106" i="14" s="1"/>
  <c r="M66" i="14"/>
  <c r="M65" i="14" s="1"/>
  <c r="M14" i="14"/>
  <c r="M8" i="14" s="1"/>
  <c r="M179" i="14"/>
  <c r="M178" i="14" s="1"/>
  <c r="M165" i="14"/>
  <c r="M164" i="14" s="1"/>
  <c r="M155" i="14"/>
  <c r="M154" i="14" s="1"/>
  <c r="M8" i="13"/>
  <c r="M29" i="13"/>
  <c r="G8" i="13"/>
  <c r="G29" i="13"/>
  <c r="M8" i="12"/>
  <c r="G22" i="12"/>
  <c r="AF28" i="12"/>
  <c r="J41" i="1"/>
  <c r="J39" i="1"/>
  <c r="J47" i="1" s="1"/>
  <c r="J43" i="1"/>
  <c r="J46" i="1"/>
  <c r="J40" i="1"/>
  <c r="J44" i="1"/>
  <c r="J66" i="1" l="1"/>
  <c r="J71" i="1"/>
  <c r="J61" i="1"/>
  <c r="J76" i="1"/>
  <c r="J62" i="1"/>
  <c r="J69" i="1"/>
  <c r="J70" i="1"/>
  <c r="J74" i="1"/>
  <c r="J73" i="1"/>
  <c r="J72" i="1"/>
  <c r="J68" i="1"/>
  <c r="J67" i="1"/>
  <c r="J65" i="1"/>
  <c r="J64" i="1"/>
  <c r="J63" i="1"/>
  <c r="G28" i="1"/>
  <c r="G27" i="1" s="1"/>
  <c r="G29" i="1" s="1"/>
  <c r="A28" i="1"/>
  <c r="J7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43739AC5-0C66-4D47-956B-1DC6DB09030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2E83907-AE63-4DEE-930F-02F45F1AB13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4CB8F251-F73E-45F1-A2B1-6925876F54A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34B0783-F506-42C4-B74A-96F11A41366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229DCA99-20B7-4342-AB90-C65BB1416C1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212AECF-C6BF-4ACE-A283-849746DB2ED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B69DD872-8423-4664-A335-E0C92D1A7EF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E4C3608-C6BF-46F8-932E-89B970B386E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<sst xmlns="http://schemas.openxmlformats.org/spreadsheetml/2006/main" count="1659" uniqueCount="516">
  <si>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</si>
  <si>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</si>
  <si>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</si>
  <si>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</si>
  <si>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</si>
  <si>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</si>
  <si>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</si>
  <si>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</si>
  <si>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</si>
  <si>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</si>
  <si>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</si>
  <si>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</si>
  <si>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</si>
  <si>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</si>
  <si>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</si>
  <si>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</si>
  <si>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</si>
  <si>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</si>
  <si>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</si>
  <si>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</si>
  <si>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</si>
  <si>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</si>
  <si>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</si>
  <si>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</si>
  <si>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</si>
  <si>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</si>
  <si>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</si>
  <si>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</si>
  <si>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</si>
  <si>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</si>
  <si>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</si>
  <si>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</si>
  <si>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</si>
  <si>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</si>
  <si>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</si>
  <si>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</si>
  <si>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</si>
  <si>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</si>
  <si>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</si>
  <si>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</si>
  <si>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</si>
  <si>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</si>
  <si>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</si>
  <si>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23003</t>
  </si>
  <si>
    <t>Luhačovický potok, Pozlovice, ř.km 16,306, oprava limnigrafické stanice - přítok</t>
  </si>
  <si>
    <t>Stavba</t>
  </si>
  <si>
    <t>Ostatní a vedlejší náklady</t>
  </si>
  <si>
    <t>001</t>
  </si>
  <si>
    <t>Stavební objekt</t>
  </si>
  <si>
    <t>Bourací práce</t>
  </si>
  <si>
    <t>002</t>
  </si>
  <si>
    <t>Oprava opevnění svahů a dna koryta</t>
  </si>
  <si>
    <t>003</t>
  </si>
  <si>
    <t>Oprava propojovacího potrubí</t>
  </si>
  <si>
    <t>Celkem za stavbu</t>
  </si>
  <si>
    <t>CZK</t>
  </si>
  <si>
    <t>#POPS</t>
  </si>
  <si>
    <t>Popis stavby: 23003 - Luhačovický potok, Pozlovice, ř.km 16,306, oprava limnigrafické stanice - přítok</t>
  </si>
  <si>
    <t>#POPO</t>
  </si>
  <si>
    <t>Popis objektu: 000 - Ostatní a vedlejší náklady</t>
  </si>
  <si>
    <t>#POPR</t>
  </si>
  <si>
    <t>Popis rozpočtu: 001 - Ostatní a vedlejší náklady</t>
  </si>
  <si>
    <t>Popis objektu: 001 - Luhačovický potok, Pozlovice, ř.km 16,306, oprava limnigrafické stanice - přítok</t>
  </si>
  <si>
    <t>Popis rozpočtu: 001 - Bourací práce</t>
  </si>
  <si>
    <t>Popis rozpočtu: 002 - Oprava opevnění svahů a dna koryta</t>
  </si>
  <si>
    <t>Popis rozpočtu: 003 - Oprava propojovacího potrubí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</si>
  <si>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</si>
  <si>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</si>
  <si>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</si>
  <si>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</si>
  <si>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</si>
  <si>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</si>
  <si>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</si>
  <si>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</si>
  <si>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</si>
  <si>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</si>
  <si>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</si>
  <si>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</si>
  <si>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</si>
  <si>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</si>
  <si>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</si>
  <si>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</si>
  <si>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</si>
  <si>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</si>
  <si>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</si>
  <si>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</si>
  <si>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</si>
  <si>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</si>
  <si>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</si>
  <si>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</si>
  <si>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</si>
  <si>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</si>
  <si>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783</t>
  </si>
  <si>
    <t>Nátěry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</si>
  <si>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</si>
  <si>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</si>
  <si>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</si>
  <si>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</si>
  <si>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</si>
  <si>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</si>
  <si>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</si>
  <si>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</si>
  <si>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</si>
  <si>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</si>
  <si>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</si>
  <si>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</si>
  <si>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</si>
  <si>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</si>
  <si>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</si>
  <si>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</si>
  <si>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</si>
  <si>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</si>
  <si>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</si>
  <si>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</si>
  <si>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</si>
  <si>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</si>
  <si>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</si>
  <si>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</si>
  <si>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</si>
  <si>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</si>
  <si>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</si>
  <si>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</si>
  <si>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</si>
  <si>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</si>
  <si>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</si>
  <si>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</si>
  <si>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</si>
  <si>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</si>
  <si>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</si>
  <si>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</si>
  <si>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NV1</t>
  </si>
  <si>
    <t>Vytvoření technologického a časového postupo prací včetně odsouhlasení</t>
  </si>
  <si>
    <t>soubor</t>
  </si>
  <si>
    <t>Vlastní</t>
  </si>
  <si>
    <t>Indiv</t>
  </si>
  <si>
    <t>Práce</t>
  </si>
  <si>
    <t>Běžná</t>
  </si>
  <si>
    <t>POL1_</t>
  </si>
  <si>
    <t>005111020R</t>
  </si>
  <si>
    <t>Vytyčení stavby</t>
  </si>
  <si>
    <t>Soubor</t>
  </si>
  <si>
    <t>RTS 23/ I</t>
  </si>
  <si>
    <t>VRN</t>
  </si>
  <si>
    <t>POL99_2</t>
  </si>
  <si>
    <t>POP</t>
  </si>
  <si>
    <t>Vyhotovení protokolu o vytyčení stavby se seznamem souřadnic vytyčených bodů a jejich polohopisnými (S-JTSK) a výškopisnými (Bpv) hodnotami.</t>
  </si>
  <si>
    <t>005121 R</t>
  </si>
  <si>
    <t>Zařízení staveniště</t>
  </si>
  <si>
    <t>Veškeré náklady spojené s vybudováním, provozem a odstraněním zařízení staveniště.</t>
  </si>
  <si>
    <t>VN1</t>
  </si>
  <si>
    <t>Fotodokumentace stavby v průběhu provádění</t>
  </si>
  <si>
    <t>POL99_8</t>
  </si>
  <si>
    <t>VN2</t>
  </si>
  <si>
    <t>Zřízení a odstranění potřebného počtu sjízdných ramp</t>
  </si>
  <si>
    <t>Počet sjízdných ramp je věcí dodavatele stavby</t>
  </si>
  <si>
    <t>VN4</t>
  </si>
  <si>
    <t>Pasportizace stávajících komunikací a dotčených ploch</t>
  </si>
  <si>
    <t>VN5</t>
  </si>
  <si>
    <t>Zpracování povodňového a havarijního plánu</t>
  </si>
  <si>
    <t>VN6</t>
  </si>
  <si>
    <t>Zajištění plnění povinností dle zákona č. 309_2006 Sb.</t>
  </si>
  <si>
    <t>sobor</t>
  </si>
  <si>
    <t>VN8</t>
  </si>
  <si>
    <t>Uvedení dotčených ploch do původního stavu včetně protokolárního převzetí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</si>
  <si>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</si>
  <si>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</si>
  <si>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</si>
  <si>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</si>
  <si>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</si>
  <si>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nemovitostí, vyhotovení geometrického plánu</t>
  </si>
  <si>
    <t>SUM</t>
  </si>
  <si>
    <t>Geodetické zaměření rohů stavby, stabilizace bodů a sestavení laviček.</t>
  </si>
  <si>
    <t>END</t>
  </si>
  <si>
    <t>Položkový soupis prací a dodávek</t>
  </si>
  <si>
    <t>113106121R00</t>
  </si>
  <si>
    <t>Rozebrání komunikací pro pěší s jakýmkoliv ložem a výplní spár  z betonových nebo kameninových dlaždic nebo tvarovek</t>
  </si>
  <si>
    <t>m2</t>
  </si>
  <si>
    <t>822-1</t>
  </si>
  <si>
    <t>s přemístěním hmot na skládku na vzdálenost do 3 m nebo s naložením na dopravní prostředek</t>
  </si>
  <si>
    <t>SPI</t>
  </si>
  <si>
    <t>- dlaždice budou odvezeny na skládku</t>
  </si>
  <si>
    <t>odstranění dlažby - svah : 48,5*1,2</t>
  </si>
  <si>
    <t>VV</t>
  </si>
  <si>
    <t>odstranění dlažby - dno : 37,7</t>
  </si>
  <si>
    <t>120901121RT3</t>
  </si>
  <si>
    <t>Bourání konstrukcí v odkopávkách a prokopávkách z betonu, prostého, těžkou technikou</t>
  </si>
  <si>
    <t>m3</t>
  </si>
  <si>
    <t>800-1</t>
  </si>
  <si>
    <t>korytech vodotečí, melioračních kanálech s přemístěním suti na hromady na vzdálenost do 20 m nebo s naložením na dopravní prostředek,</t>
  </si>
  <si>
    <t>odstranění podkladního betonu dlažby - svah : 48,5*1,2*0,2</t>
  </si>
  <si>
    <t>odstranění podkladního betonu dlažby - dno : 37,7*0,2</t>
  </si>
  <si>
    <t>120901123RT3</t>
  </si>
  <si>
    <t>Bourání konstrukcí v odkopávkách a prokopávkách z betonu, železového nebo předpjatého, těžkou technikou</t>
  </si>
  <si>
    <t>LB ŽB patka : 0,4*1*16,5</t>
  </si>
  <si>
    <t>PB ŽB patka : 0,4*1*4+0,6*1*2</t>
  </si>
  <si>
    <t>schodiště : 4,75*1,2*1,2*0,25</t>
  </si>
  <si>
    <t>161101152R00</t>
  </si>
  <si>
    <t>Svislé přemístění výkopku z horniny 5 až 7, při hloubce výkopu přes 2,5 do 4 m</t>
  </si>
  <si>
    <t>bez naložení do dopravní nádoby, ale s vyprázdněním dopravní nádoby na hromadu nebo na dopravní prostředek,</t>
  </si>
  <si>
    <t>19,18+11,11</t>
  </si>
  <si>
    <t>162601152RR1</t>
  </si>
  <si>
    <t>Vodorovné přemístění výkopku z hor.5-7 na skládku</t>
  </si>
  <si>
    <t>Kalkul</t>
  </si>
  <si>
    <t>Výběr skládky je věcí dodavatele stavby</t>
  </si>
  <si>
    <t>969021121R00</t>
  </si>
  <si>
    <t>Vybourání kanalizačního potrubí DN do 200 mm</t>
  </si>
  <si>
    <t>m</t>
  </si>
  <si>
    <t>801-3</t>
  </si>
  <si>
    <t>včetně pomocného lešení o výšce podlahy do 1900 mm a pro zatížení do 1,5 kPa  (150 kg/m2),</t>
  </si>
  <si>
    <t>včetně obetonování potrubí</t>
  </si>
  <si>
    <t>970051250R00</t>
  </si>
  <si>
    <t>Jádrové vrtání, kruhové prostupy v železobetonu jádrové vrtání , do D 250 mm</t>
  </si>
  <si>
    <t>979990103R00</t>
  </si>
  <si>
    <t>Poplatek za skládku za uložení, betonu,  , skupina 17 01 01 z Katalogu odpadů</t>
  </si>
  <si>
    <t>t</t>
  </si>
  <si>
    <t>Přesun suti</t>
  </si>
  <si>
    <t>POL8_</t>
  </si>
  <si>
    <t>Skládka s oprávněním převzetí (dle výběru zhotovitele)</t>
  </si>
  <si>
    <t>(dlažba + prostý beton + železobeton)</t>
  </si>
  <si>
    <t>979082318RR1</t>
  </si>
  <si>
    <t>Odvoz suti na skládku</t>
  </si>
  <si>
    <t>RTS 22/ II</t>
  </si>
  <si>
    <t>Odvoz vybourané dlažby, potrubí a suti z jádrového vrtu na skládku</t>
  </si>
  <si>
    <t>115001105R00</t>
  </si>
  <si>
    <t>Převedení vody při průměru potrubí DN přes 300 do 600 mm</t>
  </si>
  <si>
    <t>získané při čerpání, potrubím nebo žlaby. Montáž, demontáž a opotřebení potrubí nebo žlabu a jeho utěsnění po dobu provozu. Včetně nutné podpěrné konstrukce.</t>
  </si>
  <si>
    <t>115101201R00</t>
  </si>
  <si>
    <t>Čerpání vody na dopravní výšku do 10 m  s uvažovaným průměrným přítokem do 500 l/min</t>
  </si>
  <si>
    <t>h</t>
  </si>
  <si>
    <t>na vzdálenost od hladiny vody v jímce po výšku roviny proložené osou nejvyššího bodu výtlačného potrubí. Včetně odpadní potrubí v délce do 20 m.</t>
  </si>
  <si>
    <t>30*24</t>
  </si>
  <si>
    <t>115101301R00</t>
  </si>
  <si>
    <t>Pohotovost záložní čerpací soupravy na dopravní výšku do 10 m 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</si>
  <si>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</si>
  <si>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</si>
  <si>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131301111R00</t>
  </si>
  <si>
    <t>Hloubení nezapažených jam a zářezů do 100 m3, v hornině 4,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</si>
  <si>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</si>
  <si>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 xml:space="preserve"> - včetně nutného podílu ručních prací</t>
  </si>
  <si>
    <t>kubaturové listy : 52,08</t>
  </si>
  <si>
    <t>odpočet podkladu dlažby : -19,18-11,11</t>
  </si>
  <si>
    <t>131301119R00</t>
  </si>
  <si>
    <t xml:space="preserve">Hloubení nezapažených jam a zářezů příplatek za lepivost, v hornině 4,  </t>
  </si>
  <si>
    <t>21,79*0,2</t>
  </si>
  <si>
    <t>132301210R00</t>
  </si>
  <si>
    <t xml:space="preserve">Hloubení rýh šířky přes 60 do 200 cm do 50 m3, v hornině 4,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</si>
  <si>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</si>
  <si>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podkladní pasy : 33,3*0,3+14,6*0,3</t>
  </si>
  <si>
    <t>132301219R00</t>
  </si>
  <si>
    <t xml:space="preserve">Hloubení rýh šířky přes 60 do 200 cm příplatek za lepivost, v hornině 4,  </t>
  </si>
  <si>
    <t>14,37*0,2</t>
  </si>
  <si>
    <t>161101101R00</t>
  </si>
  <si>
    <t>Svislé přemístění výkopku z horniny 1 až 4, při hloubce výkopu přes 1 do 2,5 m</t>
  </si>
  <si>
    <t>21,79+14,37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</si>
  <si>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</si>
  <si>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</si>
  <si>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</si>
  <si>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>3,47*2</t>
  </si>
  <si>
    <t>167101101R00</t>
  </si>
  <si>
    <t>Nakládání, skládání, překládání neulehlého výkopku nakládání výkopku  do 100 m3, z horniny 1 až 4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</si>
  <si>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</si>
  <si>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</si>
  <si>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</si>
  <si>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</si>
  <si>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kubaturové listy : 3,47</t>
  </si>
  <si>
    <t>180401211R00</t>
  </si>
  <si>
    <t>Založení trávníku luční trávník, výsevem, v rovině nebo na svahu do 1:5</t>
  </si>
  <si>
    <t>823-1</t>
  </si>
  <si>
    <t>na půdě předem připravené s pokosením, naložením, odvozem odpadu do 20 km a se složením,</t>
  </si>
  <si>
    <t>180401212R00</t>
  </si>
  <si>
    <t>Založení trávníku luční trávník, výsevem, na svahu přes 1:5 do 1:2</t>
  </si>
  <si>
    <t>181201101R00</t>
  </si>
  <si>
    <t>Úprava pláně v násypech v hornině 1 až 4, bez zhutnění</t>
  </si>
  <si>
    <t>vyrovnání výškových rozdílů, plochy vodorovné a plochy do sklonu 1 : 5,</t>
  </si>
  <si>
    <t>3*20</t>
  </si>
  <si>
    <t>182101101R00</t>
  </si>
  <si>
    <t>Svahování v zářezech v hornině 1 až 4</t>
  </si>
  <si>
    <t>trvalých svahů do projektovaných profilů s potřebným přemístěním výkopku při svahování v zářezech,</t>
  </si>
  <si>
    <t>8,2*1,4*1,2</t>
  </si>
  <si>
    <t>199000005R00</t>
  </si>
  <si>
    <t>Poplatky za skládku zeminy 1- 4, skupina 17 05 04 z Katalogu odpadů</t>
  </si>
  <si>
    <t>32,69*1,8</t>
  </si>
  <si>
    <t>162601102RR1</t>
  </si>
  <si>
    <t>Vodorovné přemístění výkopku na skládku</t>
  </si>
  <si>
    <t>21,79+14,37-3,47</t>
  </si>
  <si>
    <t>1-R-1</t>
  </si>
  <si>
    <t>Zajímkování stavební jámy</t>
  </si>
  <si>
    <t>Položka obsahuje</t>
  </si>
  <si>
    <t>- zřízení zemní hrázky pod a nad stavební jámou (Do konstrukce hrázek se využije zemina ze dna koryta v kombinaci s technologií provizorního zahrazení dle zvyklostí dodavatele)</t>
  </si>
  <si>
    <t>- odstranění zemní hrázky včetně uložení zeminy do místa, odkud byla získána</t>
  </si>
  <si>
    <t>- terénní úpravy související se zřízením a odstraněním zemních hrázek</t>
  </si>
  <si>
    <t>00572460R</t>
  </si>
  <si>
    <t>směs travní technická</t>
  </si>
  <si>
    <t>kg</t>
  </si>
  <si>
    <t>SPCM</t>
  </si>
  <si>
    <t>Specifikace</t>
  </si>
  <si>
    <t>POL3_</t>
  </si>
  <si>
    <t>(60+13,776)*0,03</t>
  </si>
  <si>
    <t>214500111R00</t>
  </si>
  <si>
    <t>Zřízení výplně rýhy, potr. DN 200, štěrk do 30 cm</t>
  </si>
  <si>
    <t>pracovní drenáž : 19,5</t>
  </si>
  <si>
    <t>242111113R00</t>
  </si>
  <si>
    <t xml:space="preserve">Osazení pláště studny ze skruží studna z betonových skruží  celých, DN 1000 mm,  </t>
  </si>
  <si>
    <t>825-1</t>
  </si>
  <si>
    <t>vodárenské kopané studny z betonových skruží na cementovou maltu MC 10, celokruhových, dílcových</t>
  </si>
  <si>
    <t>příplatek za každý další i započatý 1 m hloubky studny přes 4 m,</t>
  </si>
  <si>
    <t>243531111R00</t>
  </si>
  <si>
    <t xml:space="preserve">Výplň na dně studny výplň dna studny z kameniva hrubého drceného frakce 32-63 mm,  </t>
  </si>
  <si>
    <t>z betonu nebo kameniva, příplatek za každých dalších i započatých 10 m hloubky přes 10 m</t>
  </si>
  <si>
    <t>0,5*0,5*3,14*0,2</t>
  </si>
  <si>
    <t>242-R-1</t>
  </si>
  <si>
    <t>Odstranění pláště studny</t>
  </si>
  <si>
    <t>Položka obsahuje:</t>
  </si>
  <si>
    <t>- odstranění studny včetně naložení na dopravní prostředek</t>
  </si>
  <si>
    <t>- odvoz skruží</t>
  </si>
  <si>
    <t>58341005.AR</t>
  </si>
  <si>
    <t>kamenivo přírodní drcené frakce 4,0 až 8,0 mm; třída B</t>
  </si>
  <si>
    <t>pracovní drenáž : 0,3*0,3*19,5*1,05*1,85</t>
  </si>
  <si>
    <t>59225102R</t>
  </si>
  <si>
    <t>skruž železobetonová DN = 1 000,0 mm; h = 1 000,0 mm; s = 90,00 mm; počet stupadel 4; ocelové s PE povlakem; Pu 47 kN/m; beton C 35/45</t>
  </si>
  <si>
    <t>kus</t>
  </si>
  <si>
    <t>329311114R00</t>
  </si>
  <si>
    <t>Konstrukce ostatních staveb z BP vodostavebního beton C 25/30, XA2</t>
  </si>
  <si>
    <t>832-1</t>
  </si>
  <si>
    <t>- včetně pomocného bednění</t>
  </si>
  <si>
    <t>ZPI + patka pod kynetou : (6,76*0,3+1,29*0,8)*1,2</t>
  </si>
  <si>
    <t>patka kyneta : 5,35*1,755*1,2</t>
  </si>
  <si>
    <t>ZPII + patka nad kynetou : (7,67*0,4+0,82*0,8)*1,2</t>
  </si>
  <si>
    <t>329321114R00</t>
  </si>
  <si>
    <t>Konstrukce ostatních staveb ze ŽB vodostavebního beton C 25/30, XA2</t>
  </si>
  <si>
    <t>kyneta : 0,47*8</t>
  </si>
  <si>
    <t>závěrečný práh I : 4,77*0,4</t>
  </si>
  <si>
    <t>závěrečný práh II : 3,82*0,4</t>
  </si>
  <si>
    <t>patka pod kynetou : 1,91*0,5</t>
  </si>
  <si>
    <t>patka nad kynetou : 2,83*0,5</t>
  </si>
  <si>
    <t>329351010R00</t>
  </si>
  <si>
    <t>Obednění a odbednění ostatních konstrukcí obednění konstrukcí ostatních, plocha rovinná</t>
  </si>
  <si>
    <t>kyneta : (1,455*2+8*2)*0,5</t>
  </si>
  <si>
    <t>závěrečný práh I : 4,77*2+0,84*0,4+0,5*0,4+4*0,4</t>
  </si>
  <si>
    <t>závěrečný práh II : 3,82*2+0,5*0,4+0,58*0,47+2,28*0,4</t>
  </si>
  <si>
    <t>patka pod kynetou : 1,91*2</t>
  </si>
  <si>
    <t>patka nad kynetou : 2,83*2</t>
  </si>
  <si>
    <t>329352010R00</t>
  </si>
  <si>
    <t>Obednění a odbednění ostatních konstrukcí odbednění konstrukcí ostatních, plocha rovinná</t>
  </si>
  <si>
    <t>329366111R00</t>
  </si>
  <si>
    <t>Výztuž ŽB konstrukcí ostatních vodních staveb ocel 10 505, průměr do 12 mm</t>
  </si>
  <si>
    <t>(38,87+56,13+249,86)*1,1/1000</t>
  </si>
  <si>
    <t>380320040RAC</t>
  </si>
  <si>
    <t>Kompletní konstrukce ze železobetonu beton C 25/30, bednění a odbednění, výztuž 150 kg/m3</t>
  </si>
  <si>
    <t>AP-HSV</t>
  </si>
  <si>
    <t>Agregovaná položka</t>
  </si>
  <si>
    <t>POL2_</t>
  </si>
  <si>
    <t>nádrží, vodojemů, žlabů nebo kanálů včetně bednění, odbednění a výztuže.</t>
  </si>
  <si>
    <t>- dodávka + montáž</t>
  </si>
  <si>
    <t>- rám nadzemní části schodiště : 1,2*1,125*0,2+1,06*0,2*2</t>
  </si>
  <si>
    <t>451311821R00</t>
  </si>
  <si>
    <t>Podklad pod dlažbu z betonu vodostavebního tloušťka přes 100 do 150 mm</t>
  </si>
  <si>
    <t>- podklad pod schody</t>
  </si>
  <si>
    <t>3,6*1,2*2*1,2</t>
  </si>
  <si>
    <t>451311831R00</t>
  </si>
  <si>
    <t>Podklad pod dlažbu z betonu vodostavebního tloušťka přes 150 do 200 mm</t>
  </si>
  <si>
    <t>včetně pomocného bednění</t>
  </si>
  <si>
    <t>dlažba svah : (22+17+2,1*2)*1,2*1,1</t>
  </si>
  <si>
    <t>dlažba rovina : (7+42+13,5)*1,1</t>
  </si>
  <si>
    <t>451571221R00</t>
  </si>
  <si>
    <t>Podklad pod dlažbu ze štěrkopísku tloušťka do 100 mm</t>
  </si>
  <si>
    <t>831-2</t>
  </si>
  <si>
    <t>3,6*1,6</t>
  </si>
  <si>
    <t>451571222R00</t>
  </si>
  <si>
    <t>Podklad pod dlažbu ze štěrkopísku tloušťka přes 100 do 150 mm</t>
  </si>
  <si>
    <t>celková plocha pod dlažbu tl. 150mm : 125,774</t>
  </si>
  <si>
    <t>451571223R00</t>
  </si>
  <si>
    <t>Podklad pod dlažbu ze štěrkopísku tloušťka přes 150 do 200 mm</t>
  </si>
  <si>
    <t>zesílení podkladu nad kynetou na tl. 350mm : 42+2,1*2</t>
  </si>
  <si>
    <t>451571224R00</t>
  </si>
  <si>
    <t>Podklad pod dlažbu ze štěrkopísku tloušťka přes 200 do 250 mm</t>
  </si>
  <si>
    <t>457311118R00</t>
  </si>
  <si>
    <t>Vyrovnávací beton beton C 25/30</t>
  </si>
  <si>
    <t>821-1</t>
  </si>
  <si>
    <t>na vodorovné mostní konstrukci s očištěním podkladních ploch, provedený v předepsaném spádu,</t>
  </si>
  <si>
    <t>výplň rámu nadzemní části schodiště : 0,75*0,8</t>
  </si>
  <si>
    <t>465220111R00</t>
  </si>
  <si>
    <t>Zřízení schodů z kopáků zřízení schodů z kopáků na cementovou maltu s vyspárováním cementovou maltou</t>
  </si>
  <si>
    <t>včetně spárování mezer stupeň - stupeň, stupeň - bočnice, bočnice - bočnice cementovou maltou</t>
  </si>
  <si>
    <t>stupně : 15*0,0504</t>
  </si>
  <si>
    <t>bočnice : 0,85*0,2*2</t>
  </si>
  <si>
    <t>465921215R00</t>
  </si>
  <si>
    <t>Kladení bet. desek do 60 kg tl. do 10cm, zalití MC</t>
  </si>
  <si>
    <t>Včetně řezání dlaždic</t>
  </si>
  <si>
    <t>Včetně dobetonávek mezer (napojení na stávající objekty, dobetonování ploch)</t>
  </si>
  <si>
    <t>dlažba svah : (22+17+2,1*2)*1,2</t>
  </si>
  <si>
    <t>dlažba rovina : 7+42+13,5</t>
  </si>
  <si>
    <t>59227910R</t>
  </si>
  <si>
    <t>tvárnice meliorační beton; ADK; l = 500,0 mm; š = 500 mm; h = 80,0 mm; beton C 30/37</t>
  </si>
  <si>
    <t>4*114,34*1,03</t>
  </si>
  <si>
    <t>592-R-1</t>
  </si>
  <si>
    <t>Stupeň 180/280/790mm</t>
  </si>
  <si>
    <t>592-R-2</t>
  </si>
  <si>
    <t>Bočnice č.1, 200/200/1000(700)mm</t>
  </si>
  <si>
    <t>592-R-3</t>
  </si>
  <si>
    <t>Bočnice č.2, 200/200/1000mm</t>
  </si>
  <si>
    <t>592-R-4</t>
  </si>
  <si>
    <t>Bočnice č.3, 200/200/1050(900)mm</t>
  </si>
  <si>
    <t>564281111R00</t>
  </si>
  <si>
    <t>Podklad nebo podsyp ze štěrkopísku tloušťka po zhutnění 300 mm</t>
  </si>
  <si>
    <t>s rozprostřením, vlhčením a zhutněním</t>
  </si>
  <si>
    <t>podklad pod dlažbu : 6,3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</si>
  <si>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</si>
  <si>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</si>
  <si>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</si>
  <si>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- včetně řezání dlažby</t>
  </si>
  <si>
    <t>596291111R00</t>
  </si>
  <si>
    <t>Řezání zámkové dlažby tloušťky 60 mm</t>
  </si>
  <si>
    <t>59245110R</t>
  </si>
  <si>
    <t>dlažba betonová dvouvrstvá, skladebná; obdélník; šedá; l = 200 mm; š = 100 mm; tl. 60,0 mm</t>
  </si>
  <si>
    <t>6,3*1,05</t>
  </si>
  <si>
    <t>632411130R00</t>
  </si>
  <si>
    <t>Potěr ze suchých směsí samonivelační anhydritový, tloušťky 30 mm, bez penetrace</t>
  </si>
  <si>
    <t>801-1</t>
  </si>
  <si>
    <t>s rozprostřením a uhlazením</t>
  </si>
  <si>
    <t>úprava dna chráničky : 0,15*3,9</t>
  </si>
  <si>
    <t>871318111R00</t>
  </si>
  <si>
    <t>Kladení drenážního potrubí z plastických hmot</t>
  </si>
  <si>
    <t>28611223.AR</t>
  </si>
  <si>
    <t>trubka plastová drenážní PVC; ohebná; perforovaná po celém obvodu; DN 100,0 mm</t>
  </si>
  <si>
    <t>19,5*1,01</t>
  </si>
  <si>
    <t>916561111R00</t>
  </si>
  <si>
    <t>Osazení záhonového obrubníku betonového do lože z betonu prostého C 12/15, s boční opěrou z betonu prostého</t>
  </si>
  <si>
    <t>se zřízením lože z betonu prostého C 12/15 tl. 80-100 mm</t>
  </si>
  <si>
    <t>- včetně zakrácení na požadovanou délku</t>
  </si>
  <si>
    <t>592173328R</t>
  </si>
  <si>
    <t>obrubník zahradní materiál beton; l = 1000,0 mm; š = 50,0 mm; h = 200,0 mm; barva šedá</t>
  </si>
  <si>
    <t>15</t>
  </si>
  <si>
    <t>936457113R00</t>
  </si>
  <si>
    <t>Zálivka objem přes 0,25 do 1 m3</t>
  </si>
  <si>
    <t>kotevních šroubů, ocelových konstrukcí, různých dutin apod. betonem vodostavebním</t>
  </si>
  <si>
    <t>Včetně vyčištění dutin nebo kapes a  osazení kotevních šroubů nebo ocelových součástek</t>
  </si>
  <si>
    <t>Včetně pomocného bednění</t>
  </si>
  <si>
    <t>lať + chránička - obetonování : 0,09*4</t>
  </si>
  <si>
    <t>936501111R00</t>
  </si>
  <si>
    <t>Limnigrafická lať limnigrafická lať osazená v jakémkoli slonu</t>
  </si>
  <si>
    <t>Včetně provedení úpravy podkladů na nosné konstrukci.</t>
  </si>
  <si>
    <t>936941112R00</t>
  </si>
  <si>
    <t>Osazení doplňkových ocel. součástí do 10 kg</t>
  </si>
  <si>
    <t>Z2 : 7,2*1,1</t>
  </si>
  <si>
    <t>936941114R00</t>
  </si>
  <si>
    <t>Osazení doplňkových ocel. součástí do 100 kg</t>
  </si>
  <si>
    <t>POL1_1</t>
  </si>
  <si>
    <t>Z1 : 157,92*1,1</t>
  </si>
  <si>
    <t>936-R-1</t>
  </si>
  <si>
    <t>Dodávka ocelových prvků, povrchová úprava pozinkováním</t>
  </si>
  <si>
    <t>173,712+7,92</t>
  </si>
  <si>
    <t>998332011R00</t>
  </si>
  <si>
    <t xml:space="preserve">Přesun hmot pro úpravy toků, hráze rybniční přesun hmot pro úpravy toků a kanály délky do 7000 m, hráze ochranné, rybniční a ostatní,  </t>
  </si>
  <si>
    <t>Přesun hmot</t>
  </si>
  <si>
    <t>POL7_</t>
  </si>
  <si>
    <t>ochranné a kanály délky do 7 000 m</t>
  </si>
  <si>
    <t>783201831RT4</t>
  </si>
  <si>
    <t>Odstranění nátěrů z kovových doplňk.konstrukcí chemickými odstranovači</t>
  </si>
  <si>
    <t>800-783</t>
  </si>
  <si>
    <t>783225100R00</t>
  </si>
  <si>
    <t xml:space="preserve">Nátěry kov.stavebních doplňk.konstrukcí syntetické dvojnásobné + 1x email,  </t>
  </si>
  <si>
    <t>včetně pomocného lešení.</t>
  </si>
  <si>
    <t>vstupní dveře : 0,8*1,97*2*1,1</t>
  </si>
  <si>
    <t>zárubeň : (0,8+1,97*2)*0,15*1,1</t>
  </si>
  <si>
    <t>783726200R00</t>
  </si>
  <si>
    <t>Nátěry tesařských konstrukcí lazurovací lazurovací, 2x lak</t>
  </si>
  <si>
    <t>včetně montáže, dodávkya demontáže lešení.</t>
  </si>
  <si>
    <t>- včetně očištění stávajícího povrchu konstrukce smirkovým papírem</t>
  </si>
  <si>
    <t>1,6*2+2,5*2*2,6+0,1*4*1,5*2+0,1*4*2+0,1*0,1*4</t>
  </si>
  <si>
    <t>6,3*0,9</t>
  </si>
  <si>
    <t>5,67*0,2</t>
  </si>
  <si>
    <t>151101102R00</t>
  </si>
  <si>
    <t>Zřízení pažení a rozepření stěn rýh příložné  pro jakoukoliv mezerovitost, hloubky do 4 m</t>
  </si>
  <si>
    <t>pro podzemní vedení pro všechny šířky rýhy,</t>
  </si>
  <si>
    <t>6,3*2</t>
  </si>
  <si>
    <t>151101112R00</t>
  </si>
  <si>
    <t>Odstranění pažení a rozepření rýh příložné , hloubky do 4 m</t>
  </si>
  <si>
    <t>pro podzemní vedení s uložením materiálu na vzdálenost do 3 m od kraje výkopu,</t>
  </si>
  <si>
    <t>161101102R00</t>
  </si>
  <si>
    <t>Svislé přemístění výkopku z horniny 1 až 4, při hloubce výkopu přes 2,5 do 4 m</t>
  </si>
  <si>
    <t>4,629*2</t>
  </si>
  <si>
    <t>5,76-0,29*3,9</t>
  </si>
  <si>
    <t>1,131*1,8</t>
  </si>
  <si>
    <t>1,131</t>
  </si>
  <si>
    <t>216904212R00</t>
  </si>
  <si>
    <t xml:space="preserve">Očištění ploch tlak. vodou nebo stlač. vzduchem očištění stlačeným vzduchem, zdiva stěn a rubu kleneb,  </t>
  </si>
  <si>
    <t>800-2</t>
  </si>
  <si>
    <t>0,6*0,6</t>
  </si>
  <si>
    <t>452311161R00</t>
  </si>
  <si>
    <t>Podkladní a zajišťovací konstrukce z betonu desky pod potrubí, stoky a drobné objekty , z betonu prostého třídy C 25/30, Beton čerstvý obyčejný;  C 25/30;  prostředí: X0;  cement: CEM I;  Dmax = 22 mm;  S 3</t>
  </si>
  <si>
    <t>827-1</t>
  </si>
  <si>
    <t>z cementu portlandského nebo struskoportlandského, v otevřeném výkopu,</t>
  </si>
  <si>
    <t>0,9*0,1+4,15</t>
  </si>
  <si>
    <t>622451101R00</t>
  </si>
  <si>
    <t>Vyspravení povrchu a zatření spár vnějších stěn maltou cementovou</t>
  </si>
  <si>
    <t>neomítaných betonových a železobetonových monolitických i prefabrikovaných, s rozetřením vysprávky do ztracena,</t>
  </si>
  <si>
    <t>627452145RT1</t>
  </si>
  <si>
    <t>Spárování maltou cementovou zapuštěné rovné  mezi prefabrikovanými dílci, cementovou maltou</t>
  </si>
  <si>
    <t>vyplnění mezikruží MC : 0,24*3,14</t>
  </si>
  <si>
    <t>871353121R00</t>
  </si>
  <si>
    <t>Montáž potrubí z trub z plastů těsněných gumovým kroužkem  DN 200 mm</t>
  </si>
  <si>
    <t>v otevřeném výkopu ve sklonu do 20 %,</t>
  </si>
  <si>
    <t>- včetně seříznutí konce potrubí do předepsaného sklonu</t>
  </si>
  <si>
    <t>899623171R00</t>
  </si>
  <si>
    <t>Obetonování potrubí nebo zdiva stok betonem prostým třídy C 25/30, Beton čerstvý obyčejný;  C 25/30;  prostředí: X0;  cement: CEM I;  Dmax = 22 mm;  S 3</t>
  </si>
  <si>
    <t>0,2*4,85</t>
  </si>
  <si>
    <t>899643111R00</t>
  </si>
  <si>
    <t>Bednění pro obetonování potrubí v otevřeném příkopu</t>
  </si>
  <si>
    <t>0,4*4,85*2</t>
  </si>
  <si>
    <t>28611265.AR</t>
  </si>
  <si>
    <t>trubka plastová kanalizační PVC; hladká, s hrdlem; Sn 8 kN/m2; D = 200,0 mm; s = 5,90 mm; l = 5000,0 mm</t>
  </si>
  <si>
    <t>58128501R</t>
  </si>
  <si>
    <t>těsnění bobtnající s prodlouženou dobou bobtnání, pro pracovní spáry; bentonit, butyl kaučuk; schopnost bobtnání 100 až 500 %; 20 x 25 mm</t>
  </si>
  <si>
    <t>těsnění prostupu potrubí : 0,4*3,14*1,2</t>
  </si>
  <si>
    <t>Z1 : 7,2*1,1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</si>
</sst>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7NOThgxTXU+rtu9QyE756+erRfj+uxWGgkkdI7Ypv1/hpZ6UeLM1lYXRHh8RODmw7vS1fuRGOnf/RD+gxHxVAA==" saltValue="0Nkiq5GCovM5B9nBcmt39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0"/>
  <sheetViews>
    <sheetView showGridLines="0" tabSelected="1" topLeftCell="B12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SUMIF(F61:F76,A16,I61:I76)+SUMIF(F61:F76,"PSU",I61:I76)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SUMIF(F61:F76,A17,I61:I76)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SUMIF(F61:F76,A18,I61:I76)</f>
        <v>0</v>
      </c>
      <c r="J18" s="85"/>
    </row>
    <row r="19" spans="1:10" ht="23.25" customHeight="1" x14ac:dyDescent="0.2">
      <c r="A19" s="197" t="s">
        <v>97</v>
      </c>
      <c r="B19" s="38" t="s">
        <v>27</v>
      </c>
      <c r="C19" s="62"/>
      <c r="D19" s="63"/>
      <c r="E19" s="83"/>
      <c r="F19" s="84"/>
      <c r="G19" s="83"/>
      <c r="H19" s="84"/>
      <c r="I19" s="83">
        <f>SUMIF(F61:F76,A19,I61:I76)</f>
        <v>0</v>
      </c>
      <c r="J19" s="85"/>
    </row>
    <row r="20" spans="1:10" ht="23.25" customHeight="1" x14ac:dyDescent="0.2">
      <c r="A20" s="197" t="s">
        <v>98</v>
      </c>
      <c r="B20" s="38" t="s">
        <v>28</v>
      </c>
      <c r="C20" s="62"/>
      <c r="D20" s="63"/>
      <c r="E20" s="83"/>
      <c r="F20" s="84"/>
      <c r="G20" s="83"/>
      <c r="H20" s="84"/>
      <c r="I20" s="83">
        <f>SUMIF(F61:F76,A20,I61:I76)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25">
      <c r="A29" s="2"/>
      <c r="B29" s="166" t="s">
        <v>35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4">
        <v>1</v>
      </c>
      <c r="B39" s="145" t="s">
        <v>45</v>
      </c>
      <c r="C39" s="146"/>
      <c r="D39" s="146"/>
      <c r="E39" s="146"/>
      <c r="F39" s="147">
        <f>'000 001 Naklady'!AE28+'001 001 Pol'!AE42+'001 002 Pol'!AE192+'001 003 Pol'!AE69</f>
        <v>0</v>
      </c>
      <c r="G39" s="148">
        <f>'000 001 Naklady'!AF28+'001 001 Pol'!AF42+'001 002 Pol'!AF192+'001 003 Pol'!AF69</f>
        <v>0</v>
      </c>
      <c r="H39" s="149"/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4">
        <v>2</v>
      </c>
      <c r="B40" s="152"/>
      <c r="C40" s="153" t="s">
        <v>46</v>
      </c>
      <c r="D40" s="153"/>
      <c r="E40" s="153"/>
      <c r="F40" s="154">
        <f>'000 001 Naklady'!AE28</f>
        <v>0</v>
      </c>
      <c r="G40" s="155">
        <f>'000 001 Naklady'!AF28</f>
        <v>0</v>
      </c>
      <c r="H40" s="155"/>
      <c r="I40" s="156">
        <f>F40+G40+H40</f>
        <v>0</v>
      </c>
      <c r="J40" s="157" t="str">
        <f>IF(CenaCelkemVypocet=0,"",I40/CenaCelkemVypocet*100)</f>
        <v/>
      </c>
    </row>
    <row r="41" spans="1:10" ht="25.5" customHeight="1" x14ac:dyDescent="0.2">
      <c r="A41" s="134">
        <v>3</v>
      </c>
      <c r="B41" s="158" t="s">
        <v>47</v>
      </c>
      <c r="C41" s="146" t="s">
        <v>46</v>
      </c>
      <c r="D41" s="146"/>
      <c r="E41" s="146"/>
      <c r="F41" s="159">
        <f>'000 001 Naklady'!AE28</f>
        <v>0</v>
      </c>
      <c r="G41" s="149">
        <f>'000 001 Naklady'!AF28</f>
        <v>0</v>
      </c>
      <c r="H41" s="149"/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4">
        <v>2</v>
      </c>
      <c r="B42" s="152"/>
      <c r="C42" s="153" t="s">
        <v>48</v>
      </c>
      <c r="D42" s="153"/>
      <c r="E42" s="153"/>
      <c r="F42" s="154"/>
      <c r="G42" s="155"/>
      <c r="H42" s="155"/>
      <c r="I42" s="156"/>
      <c r="J42" s="157"/>
    </row>
    <row r="43" spans="1:10" ht="25.5" customHeight="1" x14ac:dyDescent="0.2">
      <c r="A43" s="134">
        <v>2</v>
      </c>
      <c r="B43" s="152" t="s">
        <v>47</v>
      </c>
      <c r="C43" s="153" t="s">
        <v>44</v>
      </c>
      <c r="D43" s="153"/>
      <c r="E43" s="153"/>
      <c r="F43" s="154">
        <f>'001 001 Pol'!AE42+'001 002 Pol'!AE192+'001 003 Pol'!AE69</f>
        <v>0</v>
      </c>
      <c r="G43" s="155">
        <f>'001 001 Pol'!AF42+'001 002 Pol'!AF192+'001 003 Pol'!AF69</f>
        <v>0</v>
      </c>
      <c r="H43" s="155"/>
      <c r="I43" s="156">
        <f>F43+G43+H43</f>
        <v>0</v>
      </c>
      <c r="J43" s="157" t="str">
        <f>IF(CenaCelkemVypocet=0,"",I43/CenaCelkemVypocet*100)</f>
        <v/>
      </c>
    </row>
    <row r="44" spans="1:10" ht="25.5" customHeight="1" x14ac:dyDescent="0.2">
      <c r="A44" s="134">
        <v>3</v>
      </c>
      <c r="B44" s="158" t="s">
        <v>47</v>
      </c>
      <c r="C44" s="146" t="s">
        <v>49</v>
      </c>
      <c r="D44" s="146"/>
      <c r="E44" s="146"/>
      <c r="F44" s="159">
        <f>'001 001 Pol'!AE42</f>
        <v>0</v>
      </c>
      <c r="G44" s="149">
        <f>'001 001 Pol'!AF42</f>
        <v>0</v>
      </c>
      <c r="H44" s="149"/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4">
        <v>3</v>
      </c>
      <c r="B45" s="158" t="s">
        <v>50</v>
      </c>
      <c r="C45" s="146" t="s">
        <v>51</v>
      </c>
      <c r="D45" s="146"/>
      <c r="E45" s="146"/>
      <c r="F45" s="159">
        <f>'001 002 Pol'!AE192</f>
        <v>0</v>
      </c>
      <c r="G45" s="149">
        <f>'001 002 Pol'!AF192</f>
        <v>0</v>
      </c>
      <c r="H45" s="149"/>
      <c r="I45" s="150">
        <f>F45+G45+H45</f>
        <v>0</v>
      </c>
      <c r="J45" s="151" t="str">
        <f>IF(CenaCelkemVypocet=0,"",I45/CenaCelkemVypocet*100)</f>
        <v/>
      </c>
    </row>
    <row r="46" spans="1:10" ht="25.5" customHeight="1" x14ac:dyDescent="0.2">
      <c r="A46" s="134">
        <v>3</v>
      </c>
      <c r="B46" s="158" t="s">
        <v>52</v>
      </c>
      <c r="C46" s="146" t="s">
        <v>53</v>
      </c>
      <c r="D46" s="146"/>
      <c r="E46" s="146"/>
      <c r="F46" s="159">
        <f>'001 003 Pol'!AE69</f>
        <v>0</v>
      </c>
      <c r="G46" s="149">
        <f>'001 003 Pol'!AF69</f>
        <v>0</v>
      </c>
      <c r="H46" s="149"/>
      <c r="I46" s="150">
        <f>F46+G46+H46</f>
        <v>0</v>
      </c>
      <c r="J46" s="151" t="str">
        <f>IF(CenaCelkemVypocet=0,"",I46/CenaCelkemVypocet*100)</f>
        <v/>
      </c>
    </row>
    <row r="47" spans="1:10" ht="25.5" customHeight="1" x14ac:dyDescent="0.2">
      <c r="A47" s="134"/>
      <c r="B47" s="160" t="s">
        <v>54</v>
      </c>
      <c r="C47" s="161"/>
      <c r="D47" s="161"/>
      <c r="E47" s="161"/>
      <c r="F47" s="162">
        <f>SUMIF(A39:A46,"=1",F39:F46)</f>
        <v>0</v>
      </c>
      <c r="G47" s="163">
        <f>SUMIF(A39:A46,"=1",G39:G46)</f>
        <v>0</v>
      </c>
      <c r="H47" s="163">
        <f>SUMIF(A39:A46,"=1",H39:H46)</f>
        <v>0</v>
      </c>
      <c r="I47" s="164">
        <f>SUMIF(A39:A46,"=1",I39:I46)</f>
        <v>0</v>
      </c>
      <c r="J47" s="165">
        <f>SUMIF(A39:A46,"=1",J39:J46)</f>
        <v>0</v>
      </c>
    </row>
    <row r="49" spans="1:10" x14ac:dyDescent="0.2">
      <c r="A49" t="s">
        <v>56</v>
      </c>
      <c r="B49" t="s">
        <v>57</v>
      </c>
    </row>
    <row r="50" spans="1:10" x14ac:dyDescent="0.2">
      <c r="A50" t="s">
        <v>58</v>
      </c>
      <c r="B50" t="s">
        <v>59</v>
      </c>
    </row>
    <row r="51" spans="1:10" x14ac:dyDescent="0.2">
      <c r="A51" t="s">
        <v>60</v>
      </c>
      <c r="B51" t="s">
        <v>61</v>
      </c>
    </row>
    <row r="52" spans="1:10" x14ac:dyDescent="0.2">
      <c r="A52" t="s">
        <v>58</v>
      </c>
      <c r="B52" t="s">
        <v>62</v>
      </c>
    </row>
    <row r="53" spans="1:10" x14ac:dyDescent="0.2">
      <c r="A53" t="s">
        <v>60</v>
      </c>
      <c r="B53" t="s">
        <v>63</v>
      </c>
    </row>
    <row r="54" spans="1:10" x14ac:dyDescent="0.2">
      <c r="A54" t="s">
        <v>60</v>
      </c>
      <c r="B54" t="s">
        <v>64</v>
      </c>
    </row>
    <row r="55" spans="1:10" x14ac:dyDescent="0.2">
      <c r="A55" t="s">
        <v>60</v>
      </c>
      <c r="B55" t="s">
        <v>65</v>
      </c>
    </row>
    <row r="58" spans="1:10" ht="15.75" x14ac:dyDescent="0.25">
      <c r="B58" s="176" t="s">
        <v>66</v>
      </c>
    </row>
    <row r="60" spans="1:10" ht="25.5" customHeight="1" x14ac:dyDescent="0.2">
      <c r="A60" s="178"/>
      <c r="B60" s="181" t="s">
        <v>17</v>
      </c>
      <c r="C60" s="181" t="s">
        <v>5</v>
      </c>
      <c r="D60" s="182"/>
      <c r="E60" s="182"/>
      <c r="F60" s="183" t="s">
        <v>67</v>
      </c>
      <c r="G60" s="183"/>
      <c r="H60" s="183"/>
      <c r="I60" s="183" t="s">
        <v>29</v>
      </c>
      <c r="J60" s="183" t="s">
        <v>0</v>
      </c>
    </row>
    <row r="61" spans="1:10" ht="36.75" customHeight="1" x14ac:dyDescent="0.2">
      <c r="A61" s="179"/>
      <c r="B61" s="184" t="s">
        <v>68</v>
      </c>
      <c r="C61" s="185" t="s">
        <v>69</v>
      </c>
      <c r="D61" s="186"/>
      <c r="E61" s="186"/>
      <c r="F61" s="193" t="s">
        <v>24</v>
      </c>
      <c r="G61" s="194"/>
      <c r="H61" s="194"/>
      <c r="I61" s="194">
        <f>'001 001 Pol'!G8+'001 002 Pol'!G8+'001 003 Pol'!G8</f>
        <v>0</v>
      </c>
      <c r="J61" s="190" t="str">
        <f>IF(I77=0,"",I61/I77*100)</f>
        <v/>
      </c>
    </row>
    <row r="62" spans="1:10" ht="36.75" customHeight="1" x14ac:dyDescent="0.2">
      <c r="A62" s="179"/>
      <c r="B62" s="184" t="s">
        <v>70</v>
      </c>
      <c r="C62" s="185" t="s">
        <v>71</v>
      </c>
      <c r="D62" s="186"/>
      <c r="E62" s="186"/>
      <c r="F62" s="193" t="s">
        <v>24</v>
      </c>
      <c r="G62" s="194"/>
      <c r="H62" s="194"/>
      <c r="I62" s="194">
        <f>'001 002 Pol'!G65+'001 003 Pol'!G36</f>
        <v>0</v>
      </c>
      <c r="J62" s="190" t="str">
        <f>IF(I77=0,"",I62/I77*100)</f>
        <v/>
      </c>
    </row>
    <row r="63" spans="1:10" ht="36.75" customHeight="1" x14ac:dyDescent="0.2">
      <c r="A63" s="179"/>
      <c r="B63" s="184" t="s">
        <v>72</v>
      </c>
      <c r="C63" s="185" t="s">
        <v>73</v>
      </c>
      <c r="D63" s="186"/>
      <c r="E63" s="186"/>
      <c r="F63" s="193" t="s">
        <v>24</v>
      </c>
      <c r="G63" s="194"/>
      <c r="H63" s="194"/>
      <c r="I63" s="194">
        <f>'001 002 Pol'!G81</f>
        <v>0</v>
      </c>
      <c r="J63" s="190" t="str">
        <f>IF(I77=0,"",I63/I77*100)</f>
        <v/>
      </c>
    </row>
    <row r="64" spans="1:10" ht="36.75" customHeight="1" x14ac:dyDescent="0.2">
      <c r="A64" s="179"/>
      <c r="B64" s="184" t="s">
        <v>74</v>
      </c>
      <c r="C64" s="185" t="s">
        <v>75</v>
      </c>
      <c r="D64" s="186"/>
      <c r="E64" s="186"/>
      <c r="F64" s="193" t="s">
        <v>24</v>
      </c>
      <c r="G64" s="194"/>
      <c r="H64" s="194"/>
      <c r="I64" s="194">
        <f>'001 002 Pol'!G106+'001 003 Pol'!G39</f>
        <v>0</v>
      </c>
      <c r="J64" s="190" t="str">
        <f>IF(I77=0,"",I64/I77*100)</f>
        <v/>
      </c>
    </row>
    <row r="65" spans="1:10" ht="36.75" customHeight="1" x14ac:dyDescent="0.2">
      <c r="A65" s="179"/>
      <c r="B65" s="184" t="s">
        <v>76</v>
      </c>
      <c r="C65" s="185" t="s">
        <v>77</v>
      </c>
      <c r="D65" s="186"/>
      <c r="E65" s="186"/>
      <c r="F65" s="193" t="s">
        <v>24</v>
      </c>
      <c r="G65" s="194"/>
      <c r="H65" s="194"/>
      <c r="I65" s="194">
        <f>'001 002 Pol'!G140</f>
        <v>0</v>
      </c>
      <c r="J65" s="190" t="str">
        <f>IF(I77=0,"",I65/I77*100)</f>
        <v/>
      </c>
    </row>
    <row r="66" spans="1:10" ht="36.75" customHeight="1" x14ac:dyDescent="0.2">
      <c r="A66" s="179"/>
      <c r="B66" s="184" t="s">
        <v>78</v>
      </c>
      <c r="C66" s="185" t="s">
        <v>79</v>
      </c>
      <c r="D66" s="186"/>
      <c r="E66" s="186"/>
      <c r="F66" s="193" t="s">
        <v>24</v>
      </c>
      <c r="G66" s="194"/>
      <c r="H66" s="194"/>
      <c r="I66" s="194">
        <f>'001 003 Pol'!G43</f>
        <v>0</v>
      </c>
      <c r="J66" s="190" t="str">
        <f>IF(I77=0,"",I66/I77*100)</f>
        <v/>
      </c>
    </row>
    <row r="67" spans="1:10" ht="36.75" customHeight="1" x14ac:dyDescent="0.2">
      <c r="A67" s="179"/>
      <c r="B67" s="184" t="s">
        <v>80</v>
      </c>
      <c r="C67" s="185" t="s">
        <v>81</v>
      </c>
      <c r="D67" s="186"/>
      <c r="E67" s="186"/>
      <c r="F67" s="193" t="s">
        <v>24</v>
      </c>
      <c r="G67" s="194"/>
      <c r="H67" s="194"/>
      <c r="I67" s="194">
        <f>'001 002 Pol'!G150</f>
        <v>0</v>
      </c>
      <c r="J67" s="190" t="str">
        <f>IF(I77=0,"",I67/I77*100)</f>
        <v/>
      </c>
    </row>
    <row r="68" spans="1:10" ht="36.75" customHeight="1" x14ac:dyDescent="0.2">
      <c r="A68" s="179"/>
      <c r="B68" s="184" t="s">
        <v>82</v>
      </c>
      <c r="C68" s="185" t="s">
        <v>83</v>
      </c>
      <c r="D68" s="186"/>
      <c r="E68" s="186"/>
      <c r="F68" s="193" t="s">
        <v>24</v>
      </c>
      <c r="G68" s="194"/>
      <c r="H68" s="194"/>
      <c r="I68" s="194">
        <f>'001 002 Pol'!G154+'001 003 Pol'!G49</f>
        <v>0</v>
      </c>
      <c r="J68" s="190" t="str">
        <f>IF(I77=0,"",I68/I77*100)</f>
        <v/>
      </c>
    </row>
    <row r="69" spans="1:10" ht="36.75" customHeight="1" x14ac:dyDescent="0.2">
      <c r="A69" s="179"/>
      <c r="B69" s="184" t="s">
        <v>84</v>
      </c>
      <c r="C69" s="185" t="s">
        <v>85</v>
      </c>
      <c r="D69" s="186"/>
      <c r="E69" s="186"/>
      <c r="F69" s="193" t="s">
        <v>24</v>
      </c>
      <c r="G69" s="194"/>
      <c r="H69" s="194"/>
      <c r="I69" s="194">
        <f>'001 002 Pol'!G158</f>
        <v>0</v>
      </c>
      <c r="J69" s="190" t="str">
        <f>IF(I77=0,"",I69/I77*100)</f>
        <v/>
      </c>
    </row>
    <row r="70" spans="1:10" ht="36.75" customHeight="1" x14ac:dyDescent="0.2">
      <c r="A70" s="179"/>
      <c r="B70" s="184" t="s">
        <v>86</v>
      </c>
      <c r="C70" s="185" t="s">
        <v>87</v>
      </c>
      <c r="D70" s="186"/>
      <c r="E70" s="186"/>
      <c r="F70" s="193" t="s">
        <v>24</v>
      </c>
      <c r="G70" s="194"/>
      <c r="H70" s="194"/>
      <c r="I70" s="194">
        <f>'001 002 Pol'!G164+'001 003 Pol'!G61</f>
        <v>0</v>
      </c>
      <c r="J70" s="190" t="str">
        <f>IF(I77=0,"",I70/I77*100)</f>
        <v/>
      </c>
    </row>
    <row r="71" spans="1:10" ht="36.75" customHeight="1" x14ac:dyDescent="0.2">
      <c r="A71" s="179"/>
      <c r="B71" s="184" t="s">
        <v>88</v>
      </c>
      <c r="C71" s="185" t="s">
        <v>89</v>
      </c>
      <c r="D71" s="186"/>
      <c r="E71" s="186"/>
      <c r="F71" s="193" t="s">
        <v>24</v>
      </c>
      <c r="G71" s="194"/>
      <c r="H71" s="194"/>
      <c r="I71" s="194">
        <f>'001 001 Pol'!G29</f>
        <v>0</v>
      </c>
      <c r="J71" s="190" t="str">
        <f>IF(I77=0,"",I71/I77*100)</f>
        <v/>
      </c>
    </row>
    <row r="72" spans="1:10" ht="36.75" customHeight="1" x14ac:dyDescent="0.2">
      <c r="A72" s="179"/>
      <c r="B72" s="184" t="s">
        <v>90</v>
      </c>
      <c r="C72" s="185" t="s">
        <v>91</v>
      </c>
      <c r="D72" s="186"/>
      <c r="E72" s="186"/>
      <c r="F72" s="193" t="s">
        <v>24</v>
      </c>
      <c r="G72" s="194"/>
      <c r="H72" s="194"/>
      <c r="I72" s="194">
        <f>'001 002 Pol'!G178+'001 003 Pol'!G65</f>
        <v>0</v>
      </c>
      <c r="J72" s="190" t="str">
        <f>IF(I77=0,"",I72/I77*100)</f>
        <v/>
      </c>
    </row>
    <row r="73" spans="1:10" ht="36.75" customHeight="1" x14ac:dyDescent="0.2">
      <c r="A73" s="179"/>
      <c r="B73" s="184" t="s">
        <v>92</v>
      </c>
      <c r="C73" s="185" t="s">
        <v>93</v>
      </c>
      <c r="D73" s="186"/>
      <c r="E73" s="186"/>
      <c r="F73" s="193" t="s">
        <v>25</v>
      </c>
      <c r="G73" s="194"/>
      <c r="H73" s="194"/>
      <c r="I73" s="194">
        <f>'001 002 Pol'!G181</f>
        <v>0</v>
      </c>
      <c r="J73" s="190" t="str">
        <f>IF(I77=0,"",I73/I77*100)</f>
        <v/>
      </c>
    </row>
    <row r="74" spans="1:10" ht="36.75" customHeight="1" x14ac:dyDescent="0.2">
      <c r="A74" s="179"/>
      <c r="B74" s="184" t="s">
        <v>94</v>
      </c>
      <c r="C74" s="185" t="s">
        <v>95</v>
      </c>
      <c r="D74" s="186"/>
      <c r="E74" s="186"/>
      <c r="F74" s="193" t="s">
        <v>96</v>
      </c>
      <c r="G74" s="194"/>
      <c r="H74" s="194"/>
      <c r="I74" s="194">
        <f>'001 001 Pol'!G34</f>
        <v>0</v>
      </c>
      <c r="J74" s="190" t="str">
        <f>IF(I77=0,"",I74/I77*100)</f>
        <v/>
      </c>
    </row>
    <row r="75" spans="1:10" ht="36.75" customHeight="1" x14ac:dyDescent="0.2">
      <c r="A75" s="179"/>
      <c r="B75" s="184" t="s">
        <v>97</v>
      </c>
      <c r="C75" s="185" t="s">
        <v>27</v>
      </c>
      <c r="D75" s="186"/>
      <c r="E75" s="186"/>
      <c r="F75" s="193" t="s">
        <v>97</v>
      </c>
      <c r="G75" s="194"/>
      <c r="H75" s="194"/>
      <c r="I75" s="194">
        <f>'000 001 Naklady'!G8</f>
        <v>0</v>
      </c>
      <c r="J75" s="190" t="str">
        <f>IF(I77=0,"",I75/I77*100)</f>
        <v/>
      </c>
    </row>
    <row r="76" spans="1:10" ht="36.75" customHeight="1" x14ac:dyDescent="0.2">
      <c r="A76" s="179"/>
      <c r="B76" s="184" t="s">
        <v>98</v>
      </c>
      <c r="C76" s="185" t="s">
        <v>28</v>
      </c>
      <c r="D76" s="186"/>
      <c r="E76" s="186"/>
      <c r="F76" s="193" t="s">
        <v>98</v>
      </c>
      <c r="G76" s="194"/>
      <c r="H76" s="194"/>
      <c r="I76" s="194">
        <f>'000 001 Naklady'!G22</f>
        <v>0</v>
      </c>
      <c r="J76" s="190" t="str">
        <f>IF(I77=0,"",I76/I77*100)</f>
        <v/>
      </c>
    </row>
    <row r="77" spans="1:10" ht="25.5" customHeight="1" x14ac:dyDescent="0.2">
      <c r="A77" s="180"/>
      <c r="B77" s="187" t="s">
        <v>1</v>
      </c>
      <c r="C77" s="188"/>
      <c r="D77" s="189"/>
      <c r="E77" s="189"/>
      <c r="F77" s="195"/>
      <c r="G77" s="196"/>
      <c r="H77" s="196"/>
      <c r="I77" s="196">
        <f>SUM(I61:I76)</f>
        <v>0</v>
      </c>
      <c r="J77" s="191">
        <f>SUM(J61:J76)</f>
        <v>0</v>
      </c>
    </row>
    <row r="78" spans="1:10" x14ac:dyDescent="0.2">
      <c r="F78" s="133"/>
      <c r="G78" s="133"/>
      <c r="H78" s="133"/>
      <c r="I78" s="133"/>
      <c r="J78" s="192"/>
    </row>
    <row r="79" spans="1:10" x14ac:dyDescent="0.2">
      <c r="F79" s="133"/>
      <c r="G79" s="133"/>
      <c r="H79" s="133"/>
      <c r="I79" s="133"/>
      <c r="J79" s="192"/>
    </row>
    <row r="80" spans="1:10" x14ac:dyDescent="0.2">
      <c r="F80" s="133"/>
      <c r="G80" s="133"/>
      <c r="H80" s="133"/>
      <c r="I80" s="133"/>
      <c r="J80" s="192"/>
    </row>
  </sheetData>
  <sheetProtection algorithmName="SHA-512" hashValue="yX+L7oi+8Vk++z21+cyra4XGQ0DT/QlcECYZyVOi9ht/UrWmNe9QDiLADZ+UPFPAQxRfhOvXa5BUsgFngJmdbg==" saltValue="N9RwjJHDwy9BdiAr2Ul6N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72:E72"/>
    <mergeCell ref="C73:E73"/>
    <mergeCell ref="C74:E74"/>
    <mergeCell ref="C75:E75"/>
    <mergeCell ref="C76:E76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44:E44"/>
    <mergeCell ref="C45:E45"/>
    <mergeCell ref="C46:E46"/>
    <mergeCell ref="B47:E47"/>
    <mergeCell ref="C61:E61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dcJKlwoRHeyXSwbDHtG4i49hRNnyXTC8mJaQFWgD/ExSIPE3YmQ1Qjor2UB0EMuIwcTQGYNh0/52nq+NdlknIw==" saltValue="uweXtoG9x3Ai5eC43zg4H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D259F-8CDB-4D74-AFA1-BC7F631D91F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99</v>
      </c>
      <c r="B1" s="198"/>
      <c r="C1" s="198"/>
      <c r="D1" s="198"/>
      <c r="E1" s="198"/>
      <c r="F1" s="198"/>
      <c r="G1" s="198"/>
      <c r="AG1" t="s">
        <v>100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101</v>
      </c>
    </row>
    <row r="3" spans="1:60" ht="24.95" customHeight="1" x14ac:dyDescent="0.2">
      <c r="A3" s="199" t="s">
        <v>8</v>
      </c>
      <c r="B3" s="49" t="s">
        <v>102</v>
      </c>
      <c r="C3" s="202" t="s">
        <v>46</v>
      </c>
      <c r="D3" s="200"/>
      <c r="E3" s="200"/>
      <c r="F3" s="200"/>
      <c r="G3" s="201"/>
      <c r="AC3" s="177" t="s">
        <v>103</v>
      </c>
      <c r="AG3" t="s">
        <v>104</v>
      </c>
    </row>
    <row r="4" spans="1:60" ht="24.95" customHeight="1" x14ac:dyDescent="0.2">
      <c r="A4" s="203" t="s">
        <v>9</v>
      </c>
      <c r="B4" s="204" t="s">
        <v>47</v>
      </c>
      <c r="C4" s="205" t="s">
        <v>46</v>
      </c>
      <c r="D4" s="206"/>
      <c r="E4" s="206"/>
      <c r="F4" s="206"/>
      <c r="G4" s="207"/>
      <c r="AG4" t="s">
        <v>105</v>
      </c>
    </row>
    <row r="5" spans="1:60" x14ac:dyDescent="0.2">
      <c r="D5" s="10"/>
    </row>
    <row r="6" spans="1:60" ht="38.25" x14ac:dyDescent="0.2">
      <c r="A6" s="209" t="s">
        <v>106</v>
      </c>
      <c r="B6" s="211" t="s">
        <v>107</v>
      </c>
      <c r="C6" s="211" t="s">
        <v>108</v>
      </c>
      <c r="D6" s="210" t="s">
        <v>109</v>
      </c>
      <c r="E6" s="209" t="s">
        <v>110</v>
      </c>
      <c r="F6" s="208" t="s">
        <v>111</v>
      </c>
      <c r="G6" s="209" t="s">
        <v>29</v>
      </c>
      <c r="H6" s="212" t="s">
        <v>30</v>
      </c>
      <c r="I6" s="212" t="s">
        <v>112</v>
      </c>
      <c r="J6" s="212" t="s">
        <v>31</v>
      </c>
      <c r="K6" s="212" t="s">
        <v>113</v>
      </c>
      <c r="L6" s="212" t="s">
        <v>114</v>
      </c>
      <c r="M6" s="212" t="s">
        <v>115</v>
      </c>
      <c r="N6" s="212" t="s">
        <v>116</v>
      </c>
      <c r="O6" s="212" t="s">
        <v>117</v>
      </c>
      <c r="P6" s="212" t="s">
        <v>118</v>
      </c>
      <c r="Q6" s="212" t="s">
        <v>119</v>
      </c>
      <c r="R6" s="212" t="s">
        <v>120</v>
      </c>
      <c r="S6" s="212" t="s">
        <v>121</v>
      </c>
      <c r="T6" s="212" t="s">
        <v>122</v>
      </c>
      <c r="U6" s="212" t="s">
        <v>123</v>
      </c>
      <c r="V6" s="212" t="s">
        <v>124</v>
      </c>
      <c r="W6" s="212" t="s">
        <v>125</v>
      </c>
      <c r="X6" s="212" t="s">
        <v>126</v>
      </c>
      <c r="Y6" s="212" t="s">
        <v>127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5" t="s">
        <v>128</v>
      </c>
      <c r="B8" s="226" t="s">
        <v>97</v>
      </c>
      <c r="C8" s="249" t="s">
        <v>27</v>
      </c>
      <c r="D8" s="227"/>
      <c r="E8" s="228"/>
      <c r="F8" s="229"/>
      <c r="G8" s="229">
        <f>SUMIF(AG9:AG21,"&lt;&gt;NOR",G9:G21)</f>
        <v>0</v>
      </c>
      <c r="H8" s="229"/>
      <c r="I8" s="229">
        <f>SUM(I9:I21)</f>
        <v>0</v>
      </c>
      <c r="J8" s="229"/>
      <c r="K8" s="229">
        <f>SUM(K9:K21)</f>
        <v>0</v>
      </c>
      <c r="L8" s="229"/>
      <c r="M8" s="229">
        <f>SUM(M9:M21)</f>
        <v>0</v>
      </c>
      <c r="N8" s="228"/>
      <c r="O8" s="228">
        <f>SUM(O9:O21)</f>
        <v>0</v>
      </c>
      <c r="P8" s="228"/>
      <c r="Q8" s="228">
        <f>SUM(Q9:Q21)</f>
        <v>0</v>
      </c>
      <c r="R8" s="229"/>
      <c r="S8" s="229"/>
      <c r="T8" s="230"/>
      <c r="U8" s="224"/>
      <c r="V8" s="224">
        <f>SUM(V9:V21)</f>
        <v>0</v>
      </c>
      <c r="W8" s="224"/>
      <c r="X8" s="224"/>
      <c r="Y8" s="224"/>
      <c r="AG8" t="s">
        <v>129</v>
      </c>
    </row>
    <row r="9" spans="1:60" outlineLevel="1" x14ac:dyDescent="0.2">
      <c r="A9" s="239">
        <v>1</v>
      </c>
      <c r="B9" s="240" t="s">
        <v>130</v>
      </c>
      <c r="C9" s="250" t="s">
        <v>131</v>
      </c>
      <c r="D9" s="241" t="s">
        <v>132</v>
      </c>
      <c r="E9" s="242">
        <v>1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4"/>
      <c r="S9" s="244" t="s">
        <v>133</v>
      </c>
      <c r="T9" s="245" t="s">
        <v>134</v>
      </c>
      <c r="U9" s="223">
        <v>0</v>
      </c>
      <c r="V9" s="223">
        <f>ROUND(E9*U9,2)</f>
        <v>0</v>
      </c>
      <c r="W9" s="223"/>
      <c r="X9" s="223" t="s">
        <v>135</v>
      </c>
      <c r="Y9" s="223" t="s">
        <v>136</v>
      </c>
      <c r="Z9" s="213"/>
      <c r="AA9" s="213"/>
      <c r="AB9" s="213"/>
      <c r="AC9" s="213"/>
      <c r="AD9" s="213"/>
      <c r="AE9" s="213"/>
      <c r="AF9" s="213"/>
      <c r="AG9" s="213" t="s">
        <v>137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32">
        <v>2</v>
      </c>
      <c r="B10" s="233" t="s">
        <v>138</v>
      </c>
      <c r="C10" s="251" t="s">
        <v>139</v>
      </c>
      <c r="D10" s="234" t="s">
        <v>140</v>
      </c>
      <c r="E10" s="235">
        <v>1</v>
      </c>
      <c r="F10" s="236"/>
      <c r="G10" s="237">
        <f>ROUND(E10*F10,2)</f>
        <v>0</v>
      </c>
      <c r="H10" s="236"/>
      <c r="I10" s="237">
        <f>ROUND(E10*H10,2)</f>
        <v>0</v>
      </c>
      <c r="J10" s="236"/>
      <c r="K10" s="237">
        <f>ROUND(E10*J10,2)</f>
        <v>0</v>
      </c>
      <c r="L10" s="237">
        <v>21</v>
      </c>
      <c r="M10" s="237">
        <f>G10*(1+L10/100)</f>
        <v>0</v>
      </c>
      <c r="N10" s="235">
        <v>0</v>
      </c>
      <c r="O10" s="235">
        <f>ROUND(E10*N10,2)</f>
        <v>0</v>
      </c>
      <c r="P10" s="235">
        <v>0</v>
      </c>
      <c r="Q10" s="235">
        <f>ROUND(E10*P10,2)</f>
        <v>0</v>
      </c>
      <c r="R10" s="237"/>
      <c r="S10" s="237" t="s">
        <v>141</v>
      </c>
      <c r="T10" s="238" t="s">
        <v>134</v>
      </c>
      <c r="U10" s="223">
        <v>0</v>
      </c>
      <c r="V10" s="223">
        <f>ROUND(E10*U10,2)</f>
        <v>0</v>
      </c>
      <c r="W10" s="223"/>
      <c r="X10" s="223" t="s">
        <v>142</v>
      </c>
      <c r="Y10" s="223" t="s">
        <v>136</v>
      </c>
      <c r="Z10" s="213"/>
      <c r="AA10" s="213"/>
      <c r="AB10" s="213"/>
      <c r="AC10" s="213"/>
      <c r="AD10" s="213"/>
      <c r="AE10" s="213"/>
      <c r="AF10" s="213"/>
      <c r="AG10" s="213" t="s">
        <v>143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2" x14ac:dyDescent="0.2">
      <c r="A11" s="220"/>
      <c r="B11" s="221"/>
      <c r="C11" s="252" t="s">
        <v>171</v>
      </c>
      <c r="D11" s="246"/>
      <c r="E11" s="246"/>
      <c r="F11" s="246"/>
      <c r="G11" s="246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144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3" x14ac:dyDescent="0.2">
      <c r="A12" s="220"/>
      <c r="B12" s="221"/>
      <c r="C12" s="253" t="s">
        <v>145</v>
      </c>
      <c r="D12" s="248"/>
      <c r="E12" s="248"/>
      <c r="F12" s="248"/>
      <c r="G12" s="248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144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47" t="str">
        <f>C12</f>
        <v>Vyhotovení protokolu o vytyčení stavby se seznamem souřadnic vytyčených bodů a jejich polohopisnými (S-JTSK) a výškopisnými (Bpv) hodnotami.</v>
      </c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32">
        <v>3</v>
      </c>
      <c r="B13" s="233" t="s">
        <v>146</v>
      </c>
      <c r="C13" s="251" t="s">
        <v>147</v>
      </c>
      <c r="D13" s="234" t="s">
        <v>140</v>
      </c>
      <c r="E13" s="235">
        <v>1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21</v>
      </c>
      <c r="M13" s="237">
        <f>G13*(1+L13/100)</f>
        <v>0</v>
      </c>
      <c r="N13" s="235">
        <v>0</v>
      </c>
      <c r="O13" s="235">
        <f>ROUND(E13*N13,2)</f>
        <v>0</v>
      </c>
      <c r="P13" s="235">
        <v>0</v>
      </c>
      <c r="Q13" s="235">
        <f>ROUND(E13*P13,2)</f>
        <v>0</v>
      </c>
      <c r="R13" s="237"/>
      <c r="S13" s="237" t="s">
        <v>141</v>
      </c>
      <c r="T13" s="238" t="s">
        <v>134</v>
      </c>
      <c r="U13" s="223">
        <v>0</v>
      </c>
      <c r="V13" s="223">
        <f>ROUND(E13*U13,2)</f>
        <v>0</v>
      </c>
      <c r="W13" s="223"/>
      <c r="X13" s="223" t="s">
        <v>142</v>
      </c>
      <c r="Y13" s="223" t="s">
        <v>136</v>
      </c>
      <c r="Z13" s="213"/>
      <c r="AA13" s="213"/>
      <c r="AB13" s="213"/>
      <c r="AC13" s="213"/>
      <c r="AD13" s="213"/>
      <c r="AE13" s="213"/>
      <c r="AF13" s="213"/>
      <c r="AG13" s="213" t="s">
        <v>143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2" x14ac:dyDescent="0.2">
      <c r="A14" s="220"/>
      <c r="B14" s="221"/>
      <c r="C14" s="252" t="s">
        <v>148</v>
      </c>
      <c r="D14" s="246"/>
      <c r="E14" s="246"/>
      <c r="F14" s="246"/>
      <c r="G14" s="246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144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39">
        <v>4</v>
      </c>
      <c r="B15" s="240" t="s">
        <v>149</v>
      </c>
      <c r="C15" s="250" t="s">
        <v>150</v>
      </c>
      <c r="D15" s="241" t="s">
        <v>132</v>
      </c>
      <c r="E15" s="242">
        <v>1</v>
      </c>
      <c r="F15" s="243"/>
      <c r="G15" s="244">
        <f>ROUND(E15*F15,2)</f>
        <v>0</v>
      </c>
      <c r="H15" s="243"/>
      <c r="I15" s="244">
        <f>ROUND(E15*H15,2)</f>
        <v>0</v>
      </c>
      <c r="J15" s="243"/>
      <c r="K15" s="244">
        <f>ROUND(E15*J15,2)</f>
        <v>0</v>
      </c>
      <c r="L15" s="244">
        <v>21</v>
      </c>
      <c r="M15" s="244">
        <f>G15*(1+L15/100)</f>
        <v>0</v>
      </c>
      <c r="N15" s="242">
        <v>0</v>
      </c>
      <c r="O15" s="242">
        <f>ROUND(E15*N15,2)</f>
        <v>0</v>
      </c>
      <c r="P15" s="242">
        <v>0</v>
      </c>
      <c r="Q15" s="242">
        <f>ROUND(E15*P15,2)</f>
        <v>0</v>
      </c>
      <c r="R15" s="244"/>
      <c r="S15" s="244" t="s">
        <v>133</v>
      </c>
      <c r="T15" s="245" t="s">
        <v>134</v>
      </c>
      <c r="U15" s="223">
        <v>0</v>
      </c>
      <c r="V15" s="223">
        <f>ROUND(E15*U15,2)</f>
        <v>0</v>
      </c>
      <c r="W15" s="223"/>
      <c r="X15" s="223" t="s">
        <v>142</v>
      </c>
      <c r="Y15" s="223" t="s">
        <v>136</v>
      </c>
      <c r="Z15" s="213"/>
      <c r="AA15" s="213"/>
      <c r="AB15" s="213"/>
      <c r="AC15" s="213"/>
      <c r="AD15" s="213"/>
      <c r="AE15" s="213"/>
      <c r="AF15" s="213"/>
      <c r="AG15" s="213" t="s">
        <v>151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32">
        <v>5</v>
      </c>
      <c r="B16" s="233" t="s">
        <v>152</v>
      </c>
      <c r="C16" s="251" t="s">
        <v>153</v>
      </c>
      <c r="D16" s="234" t="s">
        <v>132</v>
      </c>
      <c r="E16" s="235">
        <v>1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21</v>
      </c>
      <c r="M16" s="237">
        <f>G16*(1+L16/100)</f>
        <v>0</v>
      </c>
      <c r="N16" s="235">
        <v>0</v>
      </c>
      <c r="O16" s="235">
        <f>ROUND(E16*N16,2)</f>
        <v>0</v>
      </c>
      <c r="P16" s="235">
        <v>0</v>
      </c>
      <c r="Q16" s="235">
        <f>ROUND(E16*P16,2)</f>
        <v>0</v>
      </c>
      <c r="R16" s="237"/>
      <c r="S16" s="237" t="s">
        <v>133</v>
      </c>
      <c r="T16" s="238" t="s">
        <v>134</v>
      </c>
      <c r="U16" s="223">
        <v>0</v>
      </c>
      <c r="V16" s="223">
        <f>ROUND(E16*U16,2)</f>
        <v>0</v>
      </c>
      <c r="W16" s="223"/>
      <c r="X16" s="223" t="s">
        <v>142</v>
      </c>
      <c r="Y16" s="223" t="s">
        <v>136</v>
      </c>
      <c r="Z16" s="213"/>
      <c r="AA16" s="213"/>
      <c r="AB16" s="213"/>
      <c r="AC16" s="213"/>
      <c r="AD16" s="213"/>
      <c r="AE16" s="213"/>
      <c r="AF16" s="213"/>
      <c r="AG16" s="213" t="s">
        <v>151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2" x14ac:dyDescent="0.2">
      <c r="A17" s="220"/>
      <c r="B17" s="221"/>
      <c r="C17" s="252" t="s">
        <v>154</v>
      </c>
      <c r="D17" s="246"/>
      <c r="E17" s="246"/>
      <c r="F17" s="246"/>
      <c r="G17" s="246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144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39">
        <v>6</v>
      </c>
      <c r="B18" s="240" t="s">
        <v>155</v>
      </c>
      <c r="C18" s="250" t="s">
        <v>156</v>
      </c>
      <c r="D18" s="241" t="s">
        <v>132</v>
      </c>
      <c r="E18" s="242">
        <v>1</v>
      </c>
      <c r="F18" s="243"/>
      <c r="G18" s="244">
        <f>ROUND(E18*F18,2)</f>
        <v>0</v>
      </c>
      <c r="H18" s="243"/>
      <c r="I18" s="244">
        <f>ROUND(E18*H18,2)</f>
        <v>0</v>
      </c>
      <c r="J18" s="243"/>
      <c r="K18" s="244">
        <f>ROUND(E18*J18,2)</f>
        <v>0</v>
      </c>
      <c r="L18" s="244">
        <v>21</v>
      </c>
      <c r="M18" s="244">
        <f>G18*(1+L18/100)</f>
        <v>0</v>
      </c>
      <c r="N18" s="242">
        <v>0</v>
      </c>
      <c r="O18" s="242">
        <f>ROUND(E18*N18,2)</f>
        <v>0</v>
      </c>
      <c r="P18" s="242">
        <v>0</v>
      </c>
      <c r="Q18" s="242">
        <f>ROUND(E18*P18,2)</f>
        <v>0</v>
      </c>
      <c r="R18" s="244"/>
      <c r="S18" s="244" t="s">
        <v>133</v>
      </c>
      <c r="T18" s="245" t="s">
        <v>134</v>
      </c>
      <c r="U18" s="223">
        <v>0</v>
      </c>
      <c r="V18" s="223">
        <f>ROUND(E18*U18,2)</f>
        <v>0</v>
      </c>
      <c r="W18" s="223"/>
      <c r="X18" s="223" t="s">
        <v>142</v>
      </c>
      <c r="Y18" s="223" t="s">
        <v>136</v>
      </c>
      <c r="Z18" s="213"/>
      <c r="AA18" s="213"/>
      <c r="AB18" s="213"/>
      <c r="AC18" s="213"/>
      <c r="AD18" s="213"/>
      <c r="AE18" s="213"/>
      <c r="AF18" s="213"/>
      <c r="AG18" s="213" t="s">
        <v>151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39">
        <v>7</v>
      </c>
      <c r="B19" s="240" t="s">
        <v>157</v>
      </c>
      <c r="C19" s="250" t="s">
        <v>158</v>
      </c>
      <c r="D19" s="241" t="s">
        <v>132</v>
      </c>
      <c r="E19" s="242">
        <v>1</v>
      </c>
      <c r="F19" s="243"/>
      <c r="G19" s="244">
        <f>ROUND(E19*F19,2)</f>
        <v>0</v>
      </c>
      <c r="H19" s="243"/>
      <c r="I19" s="244">
        <f>ROUND(E19*H19,2)</f>
        <v>0</v>
      </c>
      <c r="J19" s="243"/>
      <c r="K19" s="244">
        <f>ROUND(E19*J19,2)</f>
        <v>0</v>
      </c>
      <c r="L19" s="244">
        <v>21</v>
      </c>
      <c r="M19" s="244">
        <f>G19*(1+L19/100)</f>
        <v>0</v>
      </c>
      <c r="N19" s="242">
        <v>0</v>
      </c>
      <c r="O19" s="242">
        <f>ROUND(E19*N19,2)</f>
        <v>0</v>
      </c>
      <c r="P19" s="242">
        <v>0</v>
      </c>
      <c r="Q19" s="242">
        <f>ROUND(E19*P19,2)</f>
        <v>0</v>
      </c>
      <c r="R19" s="244"/>
      <c r="S19" s="244" t="s">
        <v>133</v>
      </c>
      <c r="T19" s="245" t="s">
        <v>134</v>
      </c>
      <c r="U19" s="223">
        <v>0</v>
      </c>
      <c r="V19" s="223">
        <f>ROUND(E19*U19,2)</f>
        <v>0</v>
      </c>
      <c r="W19" s="223"/>
      <c r="X19" s="223" t="s">
        <v>142</v>
      </c>
      <c r="Y19" s="223" t="s">
        <v>136</v>
      </c>
      <c r="Z19" s="213"/>
      <c r="AA19" s="213"/>
      <c r="AB19" s="213"/>
      <c r="AC19" s="213"/>
      <c r="AD19" s="213"/>
      <c r="AE19" s="213"/>
      <c r="AF19" s="213"/>
      <c r="AG19" s="213" t="s">
        <v>151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39">
        <v>8</v>
      </c>
      <c r="B20" s="240" t="s">
        <v>159</v>
      </c>
      <c r="C20" s="250" t="s">
        <v>160</v>
      </c>
      <c r="D20" s="241" t="s">
        <v>161</v>
      </c>
      <c r="E20" s="242">
        <v>1</v>
      </c>
      <c r="F20" s="243"/>
      <c r="G20" s="244">
        <f>ROUND(E20*F20,2)</f>
        <v>0</v>
      </c>
      <c r="H20" s="243"/>
      <c r="I20" s="244">
        <f>ROUND(E20*H20,2)</f>
        <v>0</v>
      </c>
      <c r="J20" s="243"/>
      <c r="K20" s="244">
        <f>ROUND(E20*J20,2)</f>
        <v>0</v>
      </c>
      <c r="L20" s="244">
        <v>21</v>
      </c>
      <c r="M20" s="244">
        <f>G20*(1+L20/100)</f>
        <v>0</v>
      </c>
      <c r="N20" s="242">
        <v>0</v>
      </c>
      <c r="O20" s="242">
        <f>ROUND(E20*N20,2)</f>
        <v>0</v>
      </c>
      <c r="P20" s="242">
        <v>0</v>
      </c>
      <c r="Q20" s="242">
        <f>ROUND(E20*P20,2)</f>
        <v>0</v>
      </c>
      <c r="R20" s="244"/>
      <c r="S20" s="244" t="s">
        <v>133</v>
      </c>
      <c r="T20" s="245" t="s">
        <v>134</v>
      </c>
      <c r="U20" s="223">
        <v>0</v>
      </c>
      <c r="V20" s="223">
        <f>ROUND(E20*U20,2)</f>
        <v>0</v>
      </c>
      <c r="W20" s="223"/>
      <c r="X20" s="223" t="s">
        <v>142</v>
      </c>
      <c r="Y20" s="223" t="s">
        <v>136</v>
      </c>
      <c r="Z20" s="213"/>
      <c r="AA20" s="213"/>
      <c r="AB20" s="213"/>
      <c r="AC20" s="213"/>
      <c r="AD20" s="213"/>
      <c r="AE20" s="213"/>
      <c r="AF20" s="213"/>
      <c r="AG20" s="213" t="s">
        <v>151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39">
        <v>9</v>
      </c>
      <c r="B21" s="240" t="s">
        <v>162</v>
      </c>
      <c r="C21" s="250" t="s">
        <v>163</v>
      </c>
      <c r="D21" s="241" t="s">
        <v>132</v>
      </c>
      <c r="E21" s="242">
        <v>1</v>
      </c>
      <c r="F21" s="243"/>
      <c r="G21" s="244">
        <f>ROUND(E21*F21,2)</f>
        <v>0</v>
      </c>
      <c r="H21" s="243"/>
      <c r="I21" s="244">
        <f>ROUND(E21*H21,2)</f>
        <v>0</v>
      </c>
      <c r="J21" s="243"/>
      <c r="K21" s="244">
        <f>ROUND(E21*J21,2)</f>
        <v>0</v>
      </c>
      <c r="L21" s="244">
        <v>21</v>
      </c>
      <c r="M21" s="244">
        <f>G21*(1+L21/100)</f>
        <v>0</v>
      </c>
      <c r="N21" s="242">
        <v>0</v>
      </c>
      <c r="O21" s="242">
        <f>ROUND(E21*N21,2)</f>
        <v>0</v>
      </c>
      <c r="P21" s="242">
        <v>0</v>
      </c>
      <c r="Q21" s="242">
        <f>ROUND(E21*P21,2)</f>
        <v>0</v>
      </c>
      <c r="R21" s="244"/>
      <c r="S21" s="244" t="s">
        <v>133</v>
      </c>
      <c r="T21" s="245" t="s">
        <v>134</v>
      </c>
      <c r="U21" s="223">
        <v>0</v>
      </c>
      <c r="V21" s="223">
        <f>ROUND(E21*U21,2)</f>
        <v>0</v>
      </c>
      <c r="W21" s="223"/>
      <c r="X21" s="223" t="s">
        <v>142</v>
      </c>
      <c r="Y21" s="223" t="s">
        <v>136</v>
      </c>
      <c r="Z21" s="213"/>
      <c r="AA21" s="213"/>
      <c r="AB21" s="213"/>
      <c r="AC21" s="213"/>
      <c r="AD21" s="213"/>
      <c r="AE21" s="213"/>
      <c r="AF21" s="213"/>
      <c r="AG21" s="213" t="s">
        <v>151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x14ac:dyDescent="0.2">
      <c r="A22" s="225" t="s">
        <v>128</v>
      </c>
      <c r="B22" s="226" t="s">
        <v>98</v>
      </c>
      <c r="C22" s="249" t="s">
        <v>28</v>
      </c>
      <c r="D22" s="227"/>
      <c r="E22" s="228"/>
      <c r="F22" s="229"/>
      <c r="G22" s="229">
        <f>SUMIF(AG23:AG26,"&lt;&gt;NOR",G23:G26)</f>
        <v>0</v>
      </c>
      <c r="H22" s="229"/>
      <c r="I22" s="229">
        <f>SUM(I23:I26)</f>
        <v>0</v>
      </c>
      <c r="J22" s="229"/>
      <c r="K22" s="229">
        <f>SUM(K23:K26)</f>
        <v>0</v>
      </c>
      <c r="L22" s="229"/>
      <c r="M22" s="229">
        <f>SUM(M23:M26)</f>
        <v>0</v>
      </c>
      <c r="N22" s="228"/>
      <c r="O22" s="228">
        <f>SUM(O23:O26)</f>
        <v>0</v>
      </c>
      <c r="P22" s="228"/>
      <c r="Q22" s="228">
        <f>SUM(Q23:Q26)</f>
        <v>0</v>
      </c>
      <c r="R22" s="229"/>
      <c r="S22" s="229"/>
      <c r="T22" s="230"/>
      <c r="U22" s="224"/>
      <c r="V22" s="224">
        <f>SUM(V23:V26)</f>
        <v>0</v>
      </c>
      <c r="W22" s="224"/>
      <c r="X22" s="224"/>
      <c r="Y22" s="224"/>
      <c r="AG22" t="s">
        <v>129</v>
      </c>
    </row>
    <row r="23" spans="1:60" outlineLevel="1" x14ac:dyDescent="0.2">
      <c r="A23" s="232">
        <v>10</v>
      </c>
      <c r="B23" s="233" t="s">
        <v>164</v>
      </c>
      <c r="C23" s="251" t="s">
        <v>165</v>
      </c>
      <c r="D23" s="234" t="s">
        <v>140</v>
      </c>
      <c r="E23" s="235">
        <v>1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21</v>
      </c>
      <c r="M23" s="237">
        <f>G23*(1+L23/100)</f>
        <v>0</v>
      </c>
      <c r="N23" s="235">
        <v>0</v>
      </c>
      <c r="O23" s="235">
        <f>ROUND(E23*N23,2)</f>
        <v>0</v>
      </c>
      <c r="P23" s="235">
        <v>0</v>
      </c>
      <c r="Q23" s="235">
        <f>ROUND(E23*P23,2)</f>
        <v>0</v>
      </c>
      <c r="R23" s="237"/>
      <c r="S23" s="237" t="s">
        <v>141</v>
      </c>
      <c r="T23" s="238" t="s">
        <v>134</v>
      </c>
      <c r="U23" s="223">
        <v>0</v>
      </c>
      <c r="V23" s="223">
        <f>ROUND(E23*U23,2)</f>
        <v>0</v>
      </c>
      <c r="W23" s="223"/>
      <c r="X23" s="223" t="s">
        <v>142</v>
      </c>
      <c r="Y23" s="223" t="s">
        <v>136</v>
      </c>
      <c r="Z23" s="213"/>
      <c r="AA23" s="213"/>
      <c r="AB23" s="213"/>
      <c r="AC23" s="213"/>
      <c r="AD23" s="213"/>
      <c r="AE23" s="213"/>
      <c r="AF23" s="213"/>
      <c r="AG23" s="213" t="s">
        <v>143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2" x14ac:dyDescent="0.2">
      <c r="A24" s="220"/>
      <c r="B24" s="221"/>
      <c r="C24" s="252" t="s">
        <v>166</v>
      </c>
      <c r="D24" s="246"/>
      <c r="E24" s="246"/>
      <c r="F24" s="246"/>
      <c r="G24" s="246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3"/>
      <c r="AA24" s="213"/>
      <c r="AB24" s="213"/>
      <c r="AC24" s="213"/>
      <c r="AD24" s="213"/>
      <c r="AE24" s="213"/>
      <c r="AF24" s="213"/>
      <c r="AG24" s="213" t="s">
        <v>144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47" t="str">
        <f>C24</f>
        <v>Náklady na vyhotovení dokumentace skutečného provedení stavby a její předání objednateli v požadované formě a požadovaném počtu.</v>
      </c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32">
        <v>11</v>
      </c>
      <c r="B25" s="233" t="s">
        <v>167</v>
      </c>
      <c r="C25" s="251" t="s">
        <v>168</v>
      </c>
      <c r="D25" s="234" t="s">
        <v>140</v>
      </c>
      <c r="E25" s="235">
        <v>1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21</v>
      </c>
      <c r="M25" s="237">
        <f>G25*(1+L25/100)</f>
        <v>0</v>
      </c>
      <c r="N25" s="235">
        <v>0</v>
      </c>
      <c r="O25" s="235">
        <f>ROUND(E25*N25,2)</f>
        <v>0</v>
      </c>
      <c r="P25" s="235">
        <v>0</v>
      </c>
      <c r="Q25" s="235">
        <f>ROUND(E25*P25,2)</f>
        <v>0</v>
      </c>
      <c r="R25" s="237"/>
      <c r="S25" s="237" t="s">
        <v>141</v>
      </c>
      <c r="T25" s="238" t="s">
        <v>134</v>
      </c>
      <c r="U25" s="223">
        <v>0</v>
      </c>
      <c r="V25" s="223">
        <f>ROUND(E25*U25,2)</f>
        <v>0</v>
      </c>
      <c r="W25" s="223"/>
      <c r="X25" s="223" t="s">
        <v>142</v>
      </c>
      <c r="Y25" s="223" t="s">
        <v>136</v>
      </c>
      <c r="Z25" s="213"/>
      <c r="AA25" s="213"/>
      <c r="AB25" s="213"/>
      <c r="AC25" s="213"/>
      <c r="AD25" s="213"/>
      <c r="AE25" s="213"/>
      <c r="AF25" s="213"/>
      <c r="AG25" s="213" t="s">
        <v>143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2.5" outlineLevel="2" x14ac:dyDescent="0.2">
      <c r="A26" s="220"/>
      <c r="B26" s="221"/>
      <c r="C26" s="252" t="s">
        <v>169</v>
      </c>
      <c r="D26" s="246"/>
      <c r="E26" s="246"/>
      <c r="F26" s="246"/>
      <c r="G26" s="246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144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47" t="str">
        <f>C26</f>
        <v>Náklady na provedení skutečného zaměření stavby v rozsahu nezbytném pro zápis změny do katastru nemovitostí, vyhotovení geometrického plánu</v>
      </c>
      <c r="BB26" s="213"/>
      <c r="BC26" s="213"/>
      <c r="BD26" s="213"/>
      <c r="BE26" s="213"/>
      <c r="BF26" s="213"/>
      <c r="BG26" s="213"/>
      <c r="BH26" s="213"/>
    </row>
    <row r="27" spans="1:60" x14ac:dyDescent="0.2">
      <c r="A27" s="3"/>
      <c r="B27" s="4"/>
      <c r="C27" s="254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E27">
        <v>15</v>
      </c>
      <c r="AF27">
        <v>21</v>
      </c>
      <c r="AG27" t="s">
        <v>114</v>
      </c>
    </row>
    <row r="28" spans="1:60" x14ac:dyDescent="0.2">
      <c r="A28" s="216"/>
      <c r="B28" s="217" t="s">
        <v>29</v>
      </c>
      <c r="C28" s="255"/>
      <c r="D28" s="218"/>
      <c r="E28" s="219"/>
      <c r="F28" s="219"/>
      <c r="G28" s="231">
        <f>G8+G22</f>
        <v>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E28">
        <f>SUMIF(L7:L26,AE27,G7:G26)</f>
        <v>0</v>
      </c>
      <c r="AF28">
        <f>SUMIF(L7:L26,AF27,G7:G26)</f>
        <v>0</v>
      </c>
      <c r="AG28" t="s">
        <v>170</v>
      </c>
    </row>
    <row r="29" spans="1:60" x14ac:dyDescent="0.2">
      <c r="C29" s="256"/>
      <c r="D29" s="10"/>
      <c r="AG29" t="s">
        <v>172</v>
      </c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13n6F6r2mpV3f9hjQDkuxkbzIAF5cLjfKhGfPx5/bw9dNCzcDXMTsKScKUVEWrWuEawmcOWz7fGJgUrx3uNNg==" saltValue="V2WAVd83zx90AcJgD4eKJA==" spinCount="100000" sheet="1" formatRows="0"/>
  <mergeCells count="10">
    <mergeCell ref="C14:G14"/>
    <mergeCell ref="C17:G17"/>
    <mergeCell ref="C24:G24"/>
    <mergeCell ref="C26:G26"/>
    <mergeCell ref="A1:G1"/>
    <mergeCell ref="C2:G2"/>
    <mergeCell ref="C3:G3"/>
    <mergeCell ref="C4:G4"/>
    <mergeCell ref="C11:G11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429C2-A4F1-4E50-A9A8-C015C6058AD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173</v>
      </c>
      <c r="B1" s="198"/>
      <c r="C1" s="198"/>
      <c r="D1" s="198"/>
      <c r="E1" s="198"/>
      <c r="F1" s="198"/>
      <c r="G1" s="198"/>
      <c r="AG1" t="s">
        <v>100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101</v>
      </c>
    </row>
    <row r="3" spans="1:60" ht="24.95" customHeight="1" x14ac:dyDescent="0.2">
      <c r="A3" s="199" t="s">
        <v>8</v>
      </c>
      <c r="B3" s="49" t="s">
        <v>47</v>
      </c>
      <c r="C3" s="202" t="s">
        <v>44</v>
      </c>
      <c r="D3" s="200"/>
      <c r="E3" s="200"/>
      <c r="F3" s="200"/>
      <c r="G3" s="201"/>
      <c r="AC3" s="177" t="s">
        <v>101</v>
      </c>
      <c r="AG3" t="s">
        <v>104</v>
      </c>
    </row>
    <row r="4" spans="1:60" ht="24.95" customHeight="1" x14ac:dyDescent="0.2">
      <c r="A4" s="203" t="s">
        <v>9</v>
      </c>
      <c r="B4" s="204" t="s">
        <v>47</v>
      </c>
      <c r="C4" s="205" t="s">
        <v>49</v>
      </c>
      <c r="D4" s="206"/>
      <c r="E4" s="206"/>
      <c r="F4" s="206"/>
      <c r="G4" s="207"/>
      <c r="AG4" t="s">
        <v>105</v>
      </c>
    </row>
    <row r="5" spans="1:60" x14ac:dyDescent="0.2">
      <c r="D5" s="10"/>
    </row>
    <row r="6" spans="1:60" ht="38.25" x14ac:dyDescent="0.2">
      <c r="A6" s="209" t="s">
        <v>106</v>
      </c>
      <c r="B6" s="211" t="s">
        <v>107</v>
      </c>
      <c r="C6" s="211" t="s">
        <v>108</v>
      </c>
      <c r="D6" s="210" t="s">
        <v>109</v>
      </c>
      <c r="E6" s="209" t="s">
        <v>110</v>
      </c>
      <c r="F6" s="208" t="s">
        <v>111</v>
      </c>
      <c r="G6" s="209" t="s">
        <v>29</v>
      </c>
      <c r="H6" s="212" t="s">
        <v>30</v>
      </c>
      <c r="I6" s="212" t="s">
        <v>112</v>
      </c>
      <c r="J6" s="212" t="s">
        <v>31</v>
      </c>
      <c r="K6" s="212" t="s">
        <v>113</v>
      </c>
      <c r="L6" s="212" t="s">
        <v>114</v>
      </c>
      <c r="M6" s="212" t="s">
        <v>115</v>
      </c>
      <c r="N6" s="212" t="s">
        <v>116</v>
      </c>
      <c r="O6" s="212" t="s">
        <v>117</v>
      </c>
      <c r="P6" s="212" t="s">
        <v>118</v>
      </c>
      <c r="Q6" s="212" t="s">
        <v>119</v>
      </c>
      <c r="R6" s="212" t="s">
        <v>120</v>
      </c>
      <c r="S6" s="212" t="s">
        <v>121</v>
      </c>
      <c r="T6" s="212" t="s">
        <v>122</v>
      </c>
      <c r="U6" s="212" t="s">
        <v>123</v>
      </c>
      <c r="V6" s="212" t="s">
        <v>124</v>
      </c>
      <c r="W6" s="212" t="s">
        <v>125</v>
      </c>
      <c r="X6" s="212" t="s">
        <v>126</v>
      </c>
      <c r="Y6" s="212" t="s">
        <v>127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5" t="s">
        <v>128</v>
      </c>
      <c r="B8" s="226" t="s">
        <v>68</v>
      </c>
      <c r="C8" s="249" t="s">
        <v>69</v>
      </c>
      <c r="D8" s="227"/>
      <c r="E8" s="228"/>
      <c r="F8" s="229"/>
      <c r="G8" s="229">
        <f>SUMIF(AG9:AG28,"&lt;&gt;NOR",G9:G28)</f>
        <v>0</v>
      </c>
      <c r="H8" s="229"/>
      <c r="I8" s="229">
        <f>SUM(I9:I28)</f>
        <v>0</v>
      </c>
      <c r="J8" s="229"/>
      <c r="K8" s="229">
        <f>SUM(K9:K28)</f>
        <v>0</v>
      </c>
      <c r="L8" s="229"/>
      <c r="M8" s="229">
        <f>SUM(M9:M28)</f>
        <v>0</v>
      </c>
      <c r="N8" s="228"/>
      <c r="O8" s="228">
        <f>SUM(O9:O28)</f>
        <v>0</v>
      </c>
      <c r="P8" s="228"/>
      <c r="Q8" s="228">
        <f>SUM(Q9:Q28)</f>
        <v>93.5</v>
      </c>
      <c r="R8" s="229"/>
      <c r="S8" s="229"/>
      <c r="T8" s="230"/>
      <c r="U8" s="224"/>
      <c r="V8" s="224">
        <f>SUM(V9:V28)</f>
        <v>67.77</v>
      </c>
      <c r="W8" s="224"/>
      <c r="X8" s="224"/>
      <c r="Y8" s="224"/>
      <c r="AG8" t="s">
        <v>129</v>
      </c>
    </row>
    <row r="9" spans="1:60" ht="22.5" outlineLevel="1" x14ac:dyDescent="0.2">
      <c r="A9" s="232">
        <v>1</v>
      </c>
      <c r="B9" s="233" t="s">
        <v>174</v>
      </c>
      <c r="C9" s="251" t="s">
        <v>175</v>
      </c>
      <c r="D9" s="234" t="s">
        <v>176</v>
      </c>
      <c r="E9" s="235">
        <v>95.9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0.13800000000000001</v>
      </c>
      <c r="Q9" s="235">
        <f>ROUND(E9*P9,2)</f>
        <v>13.23</v>
      </c>
      <c r="R9" s="237" t="s">
        <v>177</v>
      </c>
      <c r="S9" s="237" t="s">
        <v>141</v>
      </c>
      <c r="T9" s="238" t="s">
        <v>141</v>
      </c>
      <c r="U9" s="223">
        <v>0.16</v>
      </c>
      <c r="V9" s="223">
        <f>ROUND(E9*U9,2)</f>
        <v>15.34</v>
      </c>
      <c r="W9" s="223"/>
      <c r="X9" s="223" t="s">
        <v>135</v>
      </c>
      <c r="Y9" s="223" t="s">
        <v>136</v>
      </c>
      <c r="Z9" s="213"/>
      <c r="AA9" s="213"/>
      <c r="AB9" s="213"/>
      <c r="AC9" s="213"/>
      <c r="AD9" s="213"/>
      <c r="AE9" s="213"/>
      <c r="AF9" s="213"/>
      <c r="AG9" s="213" t="s">
        <v>137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2" x14ac:dyDescent="0.2">
      <c r="A10" s="220"/>
      <c r="B10" s="221"/>
      <c r="C10" s="260" t="s">
        <v>178</v>
      </c>
      <c r="D10" s="259"/>
      <c r="E10" s="259"/>
      <c r="F10" s="259"/>
      <c r="G10" s="259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179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2" x14ac:dyDescent="0.2">
      <c r="A11" s="220"/>
      <c r="B11" s="221"/>
      <c r="C11" s="253" t="s">
        <v>180</v>
      </c>
      <c r="D11" s="248"/>
      <c r="E11" s="248"/>
      <c r="F11" s="248"/>
      <c r="G11" s="248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144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2" x14ac:dyDescent="0.2">
      <c r="A12" s="220"/>
      <c r="B12" s="221"/>
      <c r="C12" s="261" t="s">
        <v>181</v>
      </c>
      <c r="D12" s="257"/>
      <c r="E12" s="258">
        <v>58.2</v>
      </c>
      <c r="F12" s="223"/>
      <c r="G12" s="223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182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3" x14ac:dyDescent="0.2">
      <c r="A13" s="220"/>
      <c r="B13" s="221"/>
      <c r="C13" s="261" t="s">
        <v>183</v>
      </c>
      <c r="D13" s="257"/>
      <c r="E13" s="258">
        <v>37.700000000000003</v>
      </c>
      <c r="F13" s="223"/>
      <c r="G13" s="223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182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32">
        <v>2</v>
      </c>
      <c r="B14" s="233" t="s">
        <v>184</v>
      </c>
      <c r="C14" s="251" t="s">
        <v>185</v>
      </c>
      <c r="D14" s="234" t="s">
        <v>186</v>
      </c>
      <c r="E14" s="235">
        <v>19.18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21</v>
      </c>
      <c r="M14" s="237">
        <f>G14*(1+L14/100)</f>
        <v>0</v>
      </c>
      <c r="N14" s="235">
        <v>0</v>
      </c>
      <c r="O14" s="235">
        <f>ROUND(E14*N14,2)</f>
        <v>0</v>
      </c>
      <c r="P14" s="235">
        <v>2.65</v>
      </c>
      <c r="Q14" s="235">
        <f>ROUND(E14*P14,2)</f>
        <v>50.83</v>
      </c>
      <c r="R14" s="237" t="s">
        <v>187</v>
      </c>
      <c r="S14" s="237" t="s">
        <v>141</v>
      </c>
      <c r="T14" s="238" t="s">
        <v>141</v>
      </c>
      <c r="U14" s="223">
        <v>0.77</v>
      </c>
      <c r="V14" s="223">
        <f>ROUND(E14*U14,2)</f>
        <v>14.77</v>
      </c>
      <c r="W14" s="223"/>
      <c r="X14" s="223" t="s">
        <v>135</v>
      </c>
      <c r="Y14" s="223" t="s">
        <v>136</v>
      </c>
      <c r="Z14" s="213"/>
      <c r="AA14" s="213"/>
      <c r="AB14" s="213"/>
      <c r="AC14" s="213"/>
      <c r="AD14" s="213"/>
      <c r="AE14" s="213"/>
      <c r="AF14" s="213"/>
      <c r="AG14" s="213" t="s">
        <v>137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2" x14ac:dyDescent="0.2">
      <c r="A15" s="220"/>
      <c r="B15" s="221"/>
      <c r="C15" s="260" t="s">
        <v>188</v>
      </c>
      <c r="D15" s="259"/>
      <c r="E15" s="259"/>
      <c r="F15" s="259"/>
      <c r="G15" s="259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179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47" t="str">
        <f>C15</f>
        <v>korytech vodotečí, melioračních kanálech s přemístěním suti na hromady na vzdálenost do 20 m nebo s naložením na dopravní prostředek,</v>
      </c>
      <c r="BB15" s="213"/>
      <c r="BC15" s="213"/>
      <c r="BD15" s="213"/>
      <c r="BE15" s="213"/>
      <c r="BF15" s="213"/>
      <c r="BG15" s="213"/>
      <c r="BH15" s="213"/>
    </row>
    <row r="16" spans="1:60" outlineLevel="2" x14ac:dyDescent="0.2">
      <c r="A16" s="220"/>
      <c r="B16" s="221"/>
      <c r="C16" s="261" t="s">
        <v>189</v>
      </c>
      <c r="D16" s="257"/>
      <c r="E16" s="258">
        <v>11.64</v>
      </c>
      <c r="F16" s="223"/>
      <c r="G16" s="223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182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3" x14ac:dyDescent="0.2">
      <c r="A17" s="220"/>
      <c r="B17" s="221"/>
      <c r="C17" s="261" t="s">
        <v>190</v>
      </c>
      <c r="D17" s="257"/>
      <c r="E17" s="258">
        <v>7.54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182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2.5" outlineLevel="1" x14ac:dyDescent="0.2">
      <c r="A18" s="232">
        <v>3</v>
      </c>
      <c r="B18" s="233" t="s">
        <v>191</v>
      </c>
      <c r="C18" s="251" t="s">
        <v>192</v>
      </c>
      <c r="D18" s="234" t="s">
        <v>186</v>
      </c>
      <c r="E18" s="235">
        <v>11.11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21</v>
      </c>
      <c r="M18" s="237">
        <f>G18*(1+L18/100)</f>
        <v>0</v>
      </c>
      <c r="N18" s="235">
        <v>0</v>
      </c>
      <c r="O18" s="235">
        <f>ROUND(E18*N18,2)</f>
        <v>0</v>
      </c>
      <c r="P18" s="235">
        <v>2.65</v>
      </c>
      <c r="Q18" s="235">
        <f>ROUND(E18*P18,2)</f>
        <v>29.44</v>
      </c>
      <c r="R18" s="237" t="s">
        <v>187</v>
      </c>
      <c r="S18" s="237" t="s">
        <v>141</v>
      </c>
      <c r="T18" s="238" t="s">
        <v>141</v>
      </c>
      <c r="U18" s="223">
        <v>1.37</v>
      </c>
      <c r="V18" s="223">
        <f>ROUND(E18*U18,2)</f>
        <v>15.22</v>
      </c>
      <c r="W18" s="223"/>
      <c r="X18" s="223" t="s">
        <v>135</v>
      </c>
      <c r="Y18" s="223" t="s">
        <v>136</v>
      </c>
      <c r="Z18" s="213"/>
      <c r="AA18" s="213"/>
      <c r="AB18" s="213"/>
      <c r="AC18" s="213"/>
      <c r="AD18" s="213"/>
      <c r="AE18" s="213"/>
      <c r="AF18" s="213"/>
      <c r="AG18" s="213" t="s">
        <v>137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2.5" outlineLevel="2" x14ac:dyDescent="0.2">
      <c r="A19" s="220"/>
      <c r="B19" s="221"/>
      <c r="C19" s="260" t="s">
        <v>188</v>
      </c>
      <c r="D19" s="259"/>
      <c r="E19" s="259"/>
      <c r="F19" s="259"/>
      <c r="G19" s="259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179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47" t="str">
        <f>C19</f>
        <v>korytech vodotečí, melioračních kanálech s přemístěním suti na hromady na vzdálenost do 20 m nebo s naložením na dopravní prostředek,</v>
      </c>
      <c r="BB19" s="213"/>
      <c r="BC19" s="213"/>
      <c r="BD19" s="213"/>
      <c r="BE19" s="213"/>
      <c r="BF19" s="213"/>
      <c r="BG19" s="213"/>
      <c r="BH19" s="213"/>
    </row>
    <row r="20" spans="1:60" outlineLevel="2" x14ac:dyDescent="0.2">
      <c r="A20" s="220"/>
      <c r="B20" s="221"/>
      <c r="C20" s="261" t="s">
        <v>193</v>
      </c>
      <c r="D20" s="257"/>
      <c r="E20" s="258">
        <v>6.6</v>
      </c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182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3" x14ac:dyDescent="0.2">
      <c r="A21" s="220"/>
      <c r="B21" s="221"/>
      <c r="C21" s="261" t="s">
        <v>194</v>
      </c>
      <c r="D21" s="257"/>
      <c r="E21" s="258">
        <v>2.8</v>
      </c>
      <c r="F21" s="223"/>
      <c r="G21" s="223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182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3" x14ac:dyDescent="0.2">
      <c r="A22" s="220"/>
      <c r="B22" s="221"/>
      <c r="C22" s="261" t="s">
        <v>195</v>
      </c>
      <c r="D22" s="257"/>
      <c r="E22" s="258">
        <v>1.71</v>
      </c>
      <c r="F22" s="223"/>
      <c r="G22" s="223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3"/>
      <c r="AA22" s="213"/>
      <c r="AB22" s="213"/>
      <c r="AC22" s="213"/>
      <c r="AD22" s="213"/>
      <c r="AE22" s="213"/>
      <c r="AF22" s="213"/>
      <c r="AG22" s="213" t="s">
        <v>182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32">
        <v>4</v>
      </c>
      <c r="B23" s="233" t="s">
        <v>196</v>
      </c>
      <c r="C23" s="251" t="s">
        <v>197</v>
      </c>
      <c r="D23" s="234" t="s">
        <v>186</v>
      </c>
      <c r="E23" s="235">
        <v>30.29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21</v>
      </c>
      <c r="M23" s="237">
        <f>G23*(1+L23/100)</f>
        <v>0</v>
      </c>
      <c r="N23" s="235">
        <v>0</v>
      </c>
      <c r="O23" s="235">
        <f>ROUND(E23*N23,2)</f>
        <v>0</v>
      </c>
      <c r="P23" s="235">
        <v>0</v>
      </c>
      <c r="Q23" s="235">
        <f>ROUND(E23*P23,2)</f>
        <v>0</v>
      </c>
      <c r="R23" s="237" t="s">
        <v>187</v>
      </c>
      <c r="S23" s="237" t="s">
        <v>141</v>
      </c>
      <c r="T23" s="238" t="s">
        <v>141</v>
      </c>
      <c r="U23" s="223">
        <v>0.72899999999999998</v>
      </c>
      <c r="V23" s="223">
        <f>ROUND(E23*U23,2)</f>
        <v>22.08</v>
      </c>
      <c r="W23" s="223"/>
      <c r="X23" s="223" t="s">
        <v>135</v>
      </c>
      <c r="Y23" s="223" t="s">
        <v>136</v>
      </c>
      <c r="Z23" s="213"/>
      <c r="AA23" s="213"/>
      <c r="AB23" s="213"/>
      <c r="AC23" s="213"/>
      <c r="AD23" s="213"/>
      <c r="AE23" s="213"/>
      <c r="AF23" s="213"/>
      <c r="AG23" s="213" t="s">
        <v>137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2" x14ac:dyDescent="0.2">
      <c r="A24" s="220"/>
      <c r="B24" s="221"/>
      <c r="C24" s="260" t="s">
        <v>198</v>
      </c>
      <c r="D24" s="259"/>
      <c r="E24" s="259"/>
      <c r="F24" s="259"/>
      <c r="G24" s="259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3"/>
      <c r="AA24" s="213"/>
      <c r="AB24" s="213"/>
      <c r="AC24" s="213"/>
      <c r="AD24" s="213"/>
      <c r="AE24" s="213"/>
      <c r="AF24" s="213"/>
      <c r="AG24" s="213" t="s">
        <v>179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47" t="str">
        <f>C24</f>
        <v>bez naložení do dopravní nádoby, ale s vyprázdněním dopravní nádoby na hromadu nebo na dopravní prostředek,</v>
      </c>
      <c r="BB24" s="213"/>
      <c r="BC24" s="213"/>
      <c r="BD24" s="213"/>
      <c r="BE24" s="213"/>
      <c r="BF24" s="213"/>
      <c r="BG24" s="213"/>
      <c r="BH24" s="213"/>
    </row>
    <row r="25" spans="1:60" outlineLevel="2" x14ac:dyDescent="0.2">
      <c r="A25" s="220"/>
      <c r="B25" s="221"/>
      <c r="C25" s="261" t="s">
        <v>199</v>
      </c>
      <c r="D25" s="257"/>
      <c r="E25" s="258">
        <v>30.29</v>
      </c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182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32">
        <v>5</v>
      </c>
      <c r="B26" s="233" t="s">
        <v>200</v>
      </c>
      <c r="C26" s="251" t="s">
        <v>201</v>
      </c>
      <c r="D26" s="234" t="s">
        <v>186</v>
      </c>
      <c r="E26" s="235">
        <v>30.29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21</v>
      </c>
      <c r="M26" s="237">
        <f>G26*(1+L26/100)</f>
        <v>0</v>
      </c>
      <c r="N26" s="235">
        <v>0</v>
      </c>
      <c r="O26" s="235">
        <f>ROUND(E26*N26,2)</f>
        <v>0</v>
      </c>
      <c r="P26" s="235">
        <v>0</v>
      </c>
      <c r="Q26" s="235">
        <f>ROUND(E26*P26,2)</f>
        <v>0</v>
      </c>
      <c r="R26" s="237"/>
      <c r="S26" s="237" t="s">
        <v>133</v>
      </c>
      <c r="T26" s="238" t="s">
        <v>202</v>
      </c>
      <c r="U26" s="223">
        <v>1.2E-2</v>
      </c>
      <c r="V26" s="223">
        <f>ROUND(E26*U26,2)</f>
        <v>0.36</v>
      </c>
      <c r="W26" s="223"/>
      <c r="X26" s="223" t="s">
        <v>135</v>
      </c>
      <c r="Y26" s="223" t="s">
        <v>136</v>
      </c>
      <c r="Z26" s="213"/>
      <c r="AA26" s="213"/>
      <c r="AB26" s="213"/>
      <c r="AC26" s="213"/>
      <c r="AD26" s="213"/>
      <c r="AE26" s="213"/>
      <c r="AF26" s="213"/>
      <c r="AG26" s="213" t="s">
        <v>137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2" x14ac:dyDescent="0.2">
      <c r="A27" s="220"/>
      <c r="B27" s="221"/>
      <c r="C27" s="252" t="s">
        <v>203</v>
      </c>
      <c r="D27" s="246"/>
      <c r="E27" s="246"/>
      <c r="F27" s="246"/>
      <c r="G27" s="246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144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2" x14ac:dyDescent="0.2">
      <c r="A28" s="220"/>
      <c r="B28" s="221"/>
      <c r="C28" s="261" t="s">
        <v>199</v>
      </c>
      <c r="D28" s="257"/>
      <c r="E28" s="258">
        <v>30.29</v>
      </c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182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x14ac:dyDescent="0.2">
      <c r="A29" s="225" t="s">
        <v>128</v>
      </c>
      <c r="B29" s="226" t="s">
        <v>88</v>
      </c>
      <c r="C29" s="249" t="s">
        <v>89</v>
      </c>
      <c r="D29" s="227"/>
      <c r="E29" s="228"/>
      <c r="F29" s="229"/>
      <c r="G29" s="229">
        <f>SUMIF(AG30:AG33,"&lt;&gt;NOR",G30:G33)</f>
        <v>0</v>
      </c>
      <c r="H29" s="229"/>
      <c r="I29" s="229">
        <f>SUM(I30:I33)</f>
        <v>0</v>
      </c>
      <c r="J29" s="229"/>
      <c r="K29" s="229">
        <f>SUM(K30:K33)</f>
        <v>0</v>
      </c>
      <c r="L29" s="229"/>
      <c r="M29" s="229">
        <f>SUM(M30:M33)</f>
        <v>0</v>
      </c>
      <c r="N29" s="228"/>
      <c r="O29" s="228">
        <f>SUM(O30:O33)</f>
        <v>0</v>
      </c>
      <c r="P29" s="228"/>
      <c r="Q29" s="228">
        <f>SUM(Q30:Q33)</f>
        <v>0.34</v>
      </c>
      <c r="R29" s="229"/>
      <c r="S29" s="229"/>
      <c r="T29" s="230"/>
      <c r="U29" s="224"/>
      <c r="V29" s="224">
        <f>SUM(V30:V33)</f>
        <v>3.89</v>
      </c>
      <c r="W29" s="224"/>
      <c r="X29" s="224"/>
      <c r="Y29" s="224"/>
      <c r="AG29" t="s">
        <v>129</v>
      </c>
    </row>
    <row r="30" spans="1:60" outlineLevel="1" x14ac:dyDescent="0.2">
      <c r="A30" s="232">
        <v>6</v>
      </c>
      <c r="B30" s="233" t="s">
        <v>204</v>
      </c>
      <c r="C30" s="251" t="s">
        <v>205</v>
      </c>
      <c r="D30" s="234" t="s">
        <v>206</v>
      </c>
      <c r="E30" s="235">
        <v>5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21</v>
      </c>
      <c r="M30" s="237">
        <f>G30*(1+L30/100)</f>
        <v>0</v>
      </c>
      <c r="N30" s="235">
        <v>5.9000000000000003E-4</v>
      </c>
      <c r="O30" s="235">
        <f>ROUND(E30*N30,2)</f>
        <v>0</v>
      </c>
      <c r="P30" s="235">
        <v>6.3E-2</v>
      </c>
      <c r="Q30" s="235">
        <f>ROUND(E30*P30,2)</f>
        <v>0.32</v>
      </c>
      <c r="R30" s="237" t="s">
        <v>207</v>
      </c>
      <c r="S30" s="237" t="s">
        <v>141</v>
      </c>
      <c r="T30" s="238" t="s">
        <v>141</v>
      </c>
      <c r="U30" s="223">
        <v>0.49299999999999999</v>
      </c>
      <c r="V30" s="223">
        <f>ROUND(E30*U30,2)</f>
        <v>2.4700000000000002</v>
      </c>
      <c r="W30" s="223"/>
      <c r="X30" s="223" t="s">
        <v>135</v>
      </c>
      <c r="Y30" s="223" t="s">
        <v>136</v>
      </c>
      <c r="Z30" s="213"/>
      <c r="AA30" s="213"/>
      <c r="AB30" s="213"/>
      <c r="AC30" s="213"/>
      <c r="AD30" s="213"/>
      <c r="AE30" s="213"/>
      <c r="AF30" s="213"/>
      <c r="AG30" s="213" t="s">
        <v>137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2" x14ac:dyDescent="0.2">
      <c r="A31" s="220"/>
      <c r="B31" s="221"/>
      <c r="C31" s="260" t="s">
        <v>208</v>
      </c>
      <c r="D31" s="259"/>
      <c r="E31" s="259"/>
      <c r="F31" s="259"/>
      <c r="G31" s="259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179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 x14ac:dyDescent="0.2">
      <c r="A32" s="220"/>
      <c r="B32" s="221"/>
      <c r="C32" s="253" t="s">
        <v>209</v>
      </c>
      <c r="D32" s="248"/>
      <c r="E32" s="248"/>
      <c r="F32" s="248"/>
      <c r="G32" s="248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144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39">
        <v>7</v>
      </c>
      <c r="B33" s="240" t="s">
        <v>210</v>
      </c>
      <c r="C33" s="250" t="s">
        <v>211</v>
      </c>
      <c r="D33" s="241" t="s">
        <v>206</v>
      </c>
      <c r="E33" s="242">
        <v>0.2</v>
      </c>
      <c r="F33" s="243"/>
      <c r="G33" s="244">
        <f>ROUND(E33*F33,2)</f>
        <v>0</v>
      </c>
      <c r="H33" s="243"/>
      <c r="I33" s="244">
        <f>ROUND(E33*H33,2)</f>
        <v>0</v>
      </c>
      <c r="J33" s="243"/>
      <c r="K33" s="244">
        <f>ROUND(E33*J33,2)</f>
        <v>0</v>
      </c>
      <c r="L33" s="244">
        <v>21</v>
      </c>
      <c r="M33" s="244">
        <f>G33*(1+L33/100)</f>
        <v>0</v>
      </c>
      <c r="N33" s="242">
        <v>0</v>
      </c>
      <c r="O33" s="242">
        <f>ROUND(E33*N33,2)</f>
        <v>0</v>
      </c>
      <c r="P33" s="242">
        <v>0.12266000000000001</v>
      </c>
      <c r="Q33" s="242">
        <f>ROUND(E33*P33,2)</f>
        <v>0.02</v>
      </c>
      <c r="R33" s="244" t="s">
        <v>207</v>
      </c>
      <c r="S33" s="244" t="s">
        <v>141</v>
      </c>
      <c r="T33" s="245" t="s">
        <v>141</v>
      </c>
      <c r="U33" s="223">
        <v>7.1</v>
      </c>
      <c r="V33" s="223">
        <f>ROUND(E33*U33,2)</f>
        <v>1.42</v>
      </c>
      <c r="W33" s="223"/>
      <c r="X33" s="223" t="s">
        <v>135</v>
      </c>
      <c r="Y33" s="223" t="s">
        <v>136</v>
      </c>
      <c r="Z33" s="213"/>
      <c r="AA33" s="213"/>
      <c r="AB33" s="213"/>
      <c r="AC33" s="213"/>
      <c r="AD33" s="213"/>
      <c r="AE33" s="213"/>
      <c r="AF33" s="213"/>
      <c r="AG33" s="213" t="s">
        <v>137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x14ac:dyDescent="0.2">
      <c r="A34" s="225" t="s">
        <v>128</v>
      </c>
      <c r="B34" s="226" t="s">
        <v>94</v>
      </c>
      <c r="C34" s="249" t="s">
        <v>95</v>
      </c>
      <c r="D34" s="227"/>
      <c r="E34" s="228"/>
      <c r="F34" s="229"/>
      <c r="G34" s="229">
        <f>SUMIF(AG35:AG40,"&lt;&gt;NOR",G35:G40)</f>
        <v>0</v>
      </c>
      <c r="H34" s="229"/>
      <c r="I34" s="229">
        <f>SUM(I35:I40)</f>
        <v>0</v>
      </c>
      <c r="J34" s="229"/>
      <c r="K34" s="229">
        <f>SUM(K35:K40)</f>
        <v>0</v>
      </c>
      <c r="L34" s="229"/>
      <c r="M34" s="229">
        <f>SUM(M35:M40)</f>
        <v>0</v>
      </c>
      <c r="N34" s="228"/>
      <c r="O34" s="228">
        <f>SUM(O35:O40)</f>
        <v>0</v>
      </c>
      <c r="P34" s="228"/>
      <c r="Q34" s="228">
        <f>SUM(Q35:Q40)</f>
        <v>0</v>
      </c>
      <c r="R34" s="229"/>
      <c r="S34" s="229"/>
      <c r="T34" s="230"/>
      <c r="U34" s="224"/>
      <c r="V34" s="224">
        <f>SUM(V35:V40)</f>
        <v>0</v>
      </c>
      <c r="W34" s="224"/>
      <c r="X34" s="224"/>
      <c r="Y34" s="224"/>
      <c r="AG34" t="s">
        <v>129</v>
      </c>
    </row>
    <row r="35" spans="1:60" outlineLevel="1" x14ac:dyDescent="0.2">
      <c r="A35" s="232">
        <v>8</v>
      </c>
      <c r="B35" s="233" t="s">
        <v>212</v>
      </c>
      <c r="C35" s="251" t="s">
        <v>213</v>
      </c>
      <c r="D35" s="234" t="s">
        <v>214</v>
      </c>
      <c r="E35" s="235">
        <v>93.842230000000001</v>
      </c>
      <c r="F35" s="236"/>
      <c r="G35" s="237">
        <f>ROUND(E35*F35,2)</f>
        <v>0</v>
      </c>
      <c r="H35" s="236"/>
      <c r="I35" s="237">
        <f>ROUND(E35*H35,2)</f>
        <v>0</v>
      </c>
      <c r="J35" s="236"/>
      <c r="K35" s="237">
        <f>ROUND(E35*J35,2)</f>
        <v>0</v>
      </c>
      <c r="L35" s="237">
        <v>21</v>
      </c>
      <c r="M35" s="237">
        <f>G35*(1+L35/100)</f>
        <v>0</v>
      </c>
      <c r="N35" s="235">
        <v>0</v>
      </c>
      <c r="O35" s="235">
        <f>ROUND(E35*N35,2)</f>
        <v>0</v>
      </c>
      <c r="P35" s="235">
        <v>0</v>
      </c>
      <c r="Q35" s="235">
        <f>ROUND(E35*P35,2)</f>
        <v>0</v>
      </c>
      <c r="R35" s="237" t="s">
        <v>207</v>
      </c>
      <c r="S35" s="237" t="s">
        <v>141</v>
      </c>
      <c r="T35" s="238" t="s">
        <v>134</v>
      </c>
      <c r="U35" s="223">
        <v>0</v>
      </c>
      <c r="V35" s="223">
        <f>ROUND(E35*U35,2)</f>
        <v>0</v>
      </c>
      <c r="W35" s="223"/>
      <c r="X35" s="223" t="s">
        <v>215</v>
      </c>
      <c r="Y35" s="223" t="s">
        <v>136</v>
      </c>
      <c r="Z35" s="213"/>
      <c r="AA35" s="213"/>
      <c r="AB35" s="213"/>
      <c r="AC35" s="213"/>
      <c r="AD35" s="213"/>
      <c r="AE35" s="213"/>
      <c r="AF35" s="213"/>
      <c r="AG35" s="213" t="s">
        <v>216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2" x14ac:dyDescent="0.2">
      <c r="A36" s="220"/>
      <c r="B36" s="221"/>
      <c r="C36" s="252" t="s">
        <v>217</v>
      </c>
      <c r="D36" s="246"/>
      <c r="E36" s="246"/>
      <c r="F36" s="246"/>
      <c r="G36" s="246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144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3" x14ac:dyDescent="0.2">
      <c r="A37" s="220"/>
      <c r="B37" s="221"/>
      <c r="C37" s="253" t="s">
        <v>218</v>
      </c>
      <c r="D37" s="248"/>
      <c r="E37" s="248"/>
      <c r="F37" s="248"/>
      <c r="G37" s="248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23"/>
      <c r="Z37" s="213"/>
      <c r="AA37" s="213"/>
      <c r="AB37" s="213"/>
      <c r="AC37" s="213"/>
      <c r="AD37" s="213"/>
      <c r="AE37" s="213"/>
      <c r="AF37" s="213"/>
      <c r="AG37" s="213" t="s">
        <v>144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32">
        <v>9</v>
      </c>
      <c r="B38" s="233" t="s">
        <v>219</v>
      </c>
      <c r="C38" s="251" t="s">
        <v>220</v>
      </c>
      <c r="D38" s="234" t="s">
        <v>214</v>
      </c>
      <c r="E38" s="235">
        <v>14.498620000000001</v>
      </c>
      <c r="F38" s="236"/>
      <c r="G38" s="237">
        <f>ROUND(E38*F38,2)</f>
        <v>0</v>
      </c>
      <c r="H38" s="236"/>
      <c r="I38" s="237">
        <f>ROUND(E38*H38,2)</f>
        <v>0</v>
      </c>
      <c r="J38" s="236"/>
      <c r="K38" s="237">
        <f>ROUND(E38*J38,2)</f>
        <v>0</v>
      </c>
      <c r="L38" s="237">
        <v>21</v>
      </c>
      <c r="M38" s="237">
        <f>G38*(1+L38/100)</f>
        <v>0</v>
      </c>
      <c r="N38" s="235">
        <v>0</v>
      </c>
      <c r="O38" s="235">
        <f>ROUND(E38*N38,2)</f>
        <v>0</v>
      </c>
      <c r="P38" s="235">
        <v>0</v>
      </c>
      <c r="Q38" s="235">
        <f>ROUND(E38*P38,2)</f>
        <v>0</v>
      </c>
      <c r="R38" s="237"/>
      <c r="S38" s="237" t="s">
        <v>133</v>
      </c>
      <c r="T38" s="238" t="s">
        <v>221</v>
      </c>
      <c r="U38" s="223">
        <v>0</v>
      </c>
      <c r="V38" s="223">
        <f>ROUND(E38*U38,2)</f>
        <v>0</v>
      </c>
      <c r="W38" s="223"/>
      <c r="X38" s="223" t="s">
        <v>215</v>
      </c>
      <c r="Y38" s="223" t="s">
        <v>136</v>
      </c>
      <c r="Z38" s="213"/>
      <c r="AA38" s="213"/>
      <c r="AB38" s="213"/>
      <c r="AC38" s="213"/>
      <c r="AD38" s="213"/>
      <c r="AE38" s="213"/>
      <c r="AF38" s="213"/>
      <c r="AG38" s="213" t="s">
        <v>216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2" x14ac:dyDescent="0.2">
      <c r="A39" s="220"/>
      <c r="B39" s="221"/>
      <c r="C39" s="252" t="s">
        <v>222</v>
      </c>
      <c r="D39" s="246"/>
      <c r="E39" s="246"/>
      <c r="F39" s="246"/>
      <c r="G39" s="246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144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3" x14ac:dyDescent="0.2">
      <c r="A40" s="220"/>
      <c r="B40" s="221"/>
      <c r="C40" s="253" t="s">
        <v>203</v>
      </c>
      <c r="D40" s="248"/>
      <c r="E40" s="248"/>
      <c r="F40" s="248"/>
      <c r="G40" s="248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144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x14ac:dyDescent="0.2">
      <c r="A41" s="3"/>
      <c r="B41" s="4"/>
      <c r="C41" s="254"/>
      <c r="D41" s="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E41">
        <v>15</v>
      </c>
      <c r="AF41">
        <v>21</v>
      </c>
      <c r="AG41" t="s">
        <v>114</v>
      </c>
    </row>
    <row r="42" spans="1:60" x14ac:dyDescent="0.2">
      <c r="A42" s="216"/>
      <c r="B42" s="217" t="s">
        <v>29</v>
      </c>
      <c r="C42" s="255"/>
      <c r="D42" s="218"/>
      <c r="E42" s="219"/>
      <c r="F42" s="219"/>
      <c r="G42" s="231">
        <f>G8+G29+G34</f>
        <v>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AE42">
        <f>SUMIF(L7:L40,AE41,G7:G40)</f>
        <v>0</v>
      </c>
      <c r="AF42">
        <f>SUMIF(L7:L40,AF41,G7:G40)</f>
        <v>0</v>
      </c>
      <c r="AG42" t="s">
        <v>170</v>
      </c>
    </row>
    <row r="43" spans="1:60" x14ac:dyDescent="0.2">
      <c r="C43" s="256"/>
      <c r="D43" s="10"/>
      <c r="AG43" t="s">
        <v>172</v>
      </c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lBYPjHd4UfpBo48/+uwTI7mQiC9FLCp4dwYw8Mgb0oVHYgtaviiIkIFHlnM58WVDw7i1TKIOTh7rqzTNrMNoyA==" saltValue="EO0eOj80BVpPHBP7khLstA==" spinCount="100000" sheet="1" formatRows="0"/>
  <mergeCells count="16">
    <mergeCell ref="C36:G36"/>
    <mergeCell ref="C37:G37"/>
    <mergeCell ref="C39:G39"/>
    <mergeCell ref="C40:G40"/>
    <mergeCell ref="C15:G15"/>
    <mergeCell ref="C19:G19"/>
    <mergeCell ref="C24:G24"/>
    <mergeCell ref="C27:G27"/>
    <mergeCell ref="C31:G31"/>
    <mergeCell ref="C32:G32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6D8B6-5BFF-46A5-ADD0-93B7A5EF24B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173</v>
      </c>
      <c r="B1" s="198"/>
      <c r="C1" s="198"/>
      <c r="D1" s="198"/>
      <c r="E1" s="198"/>
      <c r="F1" s="198"/>
      <c r="G1" s="198"/>
      <c r="AG1" t="s">
        <v>100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101</v>
      </c>
    </row>
    <row r="3" spans="1:60" ht="24.95" customHeight="1" x14ac:dyDescent="0.2">
      <c r="A3" s="199" t="s">
        <v>8</v>
      </c>
      <c r="B3" s="49" t="s">
        <v>47</v>
      </c>
      <c r="C3" s="202" t="s">
        <v>44</v>
      </c>
      <c r="D3" s="200"/>
      <c r="E3" s="200"/>
      <c r="F3" s="200"/>
      <c r="G3" s="201"/>
      <c r="AC3" s="177" t="s">
        <v>101</v>
      </c>
      <c r="AG3" t="s">
        <v>104</v>
      </c>
    </row>
    <row r="4" spans="1:60" ht="24.95" customHeight="1" x14ac:dyDescent="0.2">
      <c r="A4" s="203" t="s">
        <v>9</v>
      </c>
      <c r="B4" s="204" t="s">
        <v>50</v>
      </c>
      <c r="C4" s="205" t="s">
        <v>51</v>
      </c>
      <c r="D4" s="206"/>
      <c r="E4" s="206"/>
      <c r="F4" s="206"/>
      <c r="G4" s="207"/>
      <c r="AG4" t="s">
        <v>105</v>
      </c>
    </row>
    <row r="5" spans="1:60" x14ac:dyDescent="0.2">
      <c r="D5" s="10"/>
    </row>
    <row r="6" spans="1:60" ht="38.25" x14ac:dyDescent="0.2">
      <c r="A6" s="209" t="s">
        <v>106</v>
      </c>
      <c r="B6" s="211" t="s">
        <v>107</v>
      </c>
      <c r="C6" s="211" t="s">
        <v>108</v>
      </c>
      <c r="D6" s="210" t="s">
        <v>109</v>
      </c>
      <c r="E6" s="209" t="s">
        <v>110</v>
      </c>
      <c r="F6" s="208" t="s">
        <v>111</v>
      </c>
      <c r="G6" s="209" t="s">
        <v>29</v>
      </c>
      <c r="H6" s="212" t="s">
        <v>30</v>
      </c>
      <c r="I6" s="212" t="s">
        <v>112</v>
      </c>
      <c r="J6" s="212" t="s">
        <v>31</v>
      </c>
      <c r="K6" s="212" t="s">
        <v>113</v>
      </c>
      <c r="L6" s="212" t="s">
        <v>114</v>
      </c>
      <c r="M6" s="212" t="s">
        <v>115</v>
      </c>
      <c r="N6" s="212" t="s">
        <v>116</v>
      </c>
      <c r="O6" s="212" t="s">
        <v>117</v>
      </c>
      <c r="P6" s="212" t="s">
        <v>118</v>
      </c>
      <c r="Q6" s="212" t="s">
        <v>119</v>
      </c>
      <c r="R6" s="212" t="s">
        <v>120</v>
      </c>
      <c r="S6" s="212" t="s">
        <v>121</v>
      </c>
      <c r="T6" s="212" t="s">
        <v>122</v>
      </c>
      <c r="U6" s="212" t="s">
        <v>123</v>
      </c>
      <c r="V6" s="212" t="s">
        <v>124</v>
      </c>
      <c r="W6" s="212" t="s">
        <v>125</v>
      </c>
      <c r="X6" s="212" t="s">
        <v>126</v>
      </c>
      <c r="Y6" s="212" t="s">
        <v>127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5" t="s">
        <v>128</v>
      </c>
      <c r="B8" s="226" t="s">
        <v>68</v>
      </c>
      <c r="C8" s="249" t="s">
        <v>69</v>
      </c>
      <c r="D8" s="227"/>
      <c r="E8" s="228"/>
      <c r="F8" s="229"/>
      <c r="G8" s="229">
        <f>SUMIF(AG9:AG64,"&lt;&gt;NOR",G9:G64)</f>
        <v>0</v>
      </c>
      <c r="H8" s="229"/>
      <c r="I8" s="229">
        <f>SUM(I9:I64)</f>
        <v>0</v>
      </c>
      <c r="J8" s="229"/>
      <c r="K8" s="229">
        <f>SUM(K9:K64)</f>
        <v>0</v>
      </c>
      <c r="L8" s="229"/>
      <c r="M8" s="229">
        <f>SUM(M9:M64)</f>
        <v>0</v>
      </c>
      <c r="N8" s="228"/>
      <c r="O8" s="228">
        <f>SUM(O9:O64)</f>
        <v>0.52</v>
      </c>
      <c r="P8" s="228"/>
      <c r="Q8" s="228">
        <f>SUM(Q9:Q64)</f>
        <v>0</v>
      </c>
      <c r="R8" s="229"/>
      <c r="S8" s="229"/>
      <c r="T8" s="230"/>
      <c r="U8" s="224"/>
      <c r="V8" s="224">
        <f>SUM(V9:V64)</f>
        <v>208.51999999999992</v>
      </c>
      <c r="W8" s="224"/>
      <c r="X8" s="224"/>
      <c r="Y8" s="224"/>
      <c r="AG8" t="s">
        <v>129</v>
      </c>
    </row>
    <row r="9" spans="1:60" outlineLevel="1" x14ac:dyDescent="0.2">
      <c r="A9" s="232">
        <v>1</v>
      </c>
      <c r="B9" s="233" t="s">
        <v>223</v>
      </c>
      <c r="C9" s="251" t="s">
        <v>224</v>
      </c>
      <c r="D9" s="234" t="s">
        <v>206</v>
      </c>
      <c r="E9" s="235">
        <v>30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1.721E-2</v>
      </c>
      <c r="O9" s="235">
        <f>ROUND(E9*N9,2)</f>
        <v>0.52</v>
      </c>
      <c r="P9" s="235">
        <v>0</v>
      </c>
      <c r="Q9" s="235">
        <f>ROUND(E9*P9,2)</f>
        <v>0</v>
      </c>
      <c r="R9" s="237" t="s">
        <v>187</v>
      </c>
      <c r="S9" s="237" t="s">
        <v>141</v>
      </c>
      <c r="T9" s="238" t="s">
        <v>141</v>
      </c>
      <c r="U9" s="223">
        <v>0.98699999999999999</v>
      </c>
      <c r="V9" s="223">
        <f>ROUND(E9*U9,2)</f>
        <v>29.61</v>
      </c>
      <c r="W9" s="223"/>
      <c r="X9" s="223" t="s">
        <v>135</v>
      </c>
      <c r="Y9" s="223" t="s">
        <v>136</v>
      </c>
      <c r="Z9" s="213"/>
      <c r="AA9" s="213"/>
      <c r="AB9" s="213"/>
      <c r="AC9" s="213"/>
      <c r="AD9" s="213"/>
      <c r="AE9" s="213"/>
      <c r="AF9" s="213"/>
      <c r="AG9" s="213" t="s">
        <v>137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2" x14ac:dyDescent="0.2">
      <c r="A10" s="220"/>
      <c r="B10" s="221"/>
      <c r="C10" s="260" t="s">
        <v>225</v>
      </c>
      <c r="D10" s="259"/>
      <c r="E10" s="259"/>
      <c r="F10" s="259"/>
      <c r="G10" s="259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179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47" t="str">
        <f>C10</f>
        <v>získané při čerpání, potrubím nebo žlaby. Montáž, demontáž a opotřebení potrubí nebo žlabu a jeho utěsnění po dobu provozu. Včetně nutné podpěrné konstrukce.</v>
      </c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32">
        <v>2</v>
      </c>
      <c r="B11" s="233" t="s">
        <v>226</v>
      </c>
      <c r="C11" s="251" t="s">
        <v>227</v>
      </c>
      <c r="D11" s="234" t="s">
        <v>228</v>
      </c>
      <c r="E11" s="235">
        <v>720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21</v>
      </c>
      <c r="M11" s="237">
        <f>G11*(1+L11/100)</f>
        <v>0</v>
      </c>
      <c r="N11" s="235">
        <v>0</v>
      </c>
      <c r="O11" s="235">
        <f>ROUND(E11*N11,2)</f>
        <v>0</v>
      </c>
      <c r="P11" s="235">
        <v>0</v>
      </c>
      <c r="Q11" s="235">
        <f>ROUND(E11*P11,2)</f>
        <v>0</v>
      </c>
      <c r="R11" s="237" t="s">
        <v>187</v>
      </c>
      <c r="S11" s="237" t="s">
        <v>141</v>
      </c>
      <c r="T11" s="238" t="s">
        <v>141</v>
      </c>
      <c r="U11" s="223">
        <v>0.20300000000000001</v>
      </c>
      <c r="V11" s="223">
        <f>ROUND(E11*U11,2)</f>
        <v>146.16</v>
      </c>
      <c r="W11" s="223"/>
      <c r="X11" s="223" t="s">
        <v>135</v>
      </c>
      <c r="Y11" s="223" t="s">
        <v>136</v>
      </c>
      <c r="Z11" s="213"/>
      <c r="AA11" s="213"/>
      <c r="AB11" s="213"/>
      <c r="AC11" s="213"/>
      <c r="AD11" s="213"/>
      <c r="AE11" s="213"/>
      <c r="AF11" s="213"/>
      <c r="AG11" s="213" t="s">
        <v>137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ht="22.5" outlineLevel="2" x14ac:dyDescent="0.2">
      <c r="A12" s="220"/>
      <c r="B12" s="221"/>
      <c r="C12" s="260" t="s">
        <v>229</v>
      </c>
      <c r="D12" s="259"/>
      <c r="E12" s="259"/>
      <c r="F12" s="259"/>
      <c r="G12" s="259"/>
      <c r="H12" s="223"/>
      <c r="I12" s="223"/>
      <c r="J12" s="223"/>
      <c r="K12" s="223"/>
      <c r="L12" s="223"/>
      <c r="M12" s="223"/>
      <c r="N12" s="222"/>
      <c r="O12" s="222"/>
      <c r="P12" s="222"/>
      <c r="Q12" s="222"/>
      <c r="R12" s="223"/>
      <c r="S12" s="223"/>
      <c r="T12" s="223"/>
      <c r="U12" s="223"/>
      <c r="V12" s="223"/>
      <c r="W12" s="223"/>
      <c r="X12" s="223"/>
      <c r="Y12" s="223"/>
      <c r="Z12" s="213"/>
      <c r="AA12" s="213"/>
      <c r="AB12" s="213"/>
      <c r="AC12" s="213"/>
      <c r="AD12" s="213"/>
      <c r="AE12" s="213"/>
      <c r="AF12" s="213"/>
      <c r="AG12" s="213" t="s">
        <v>179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47" t="str">
        <f>C12</f>
        <v>na vzdálenost od hladiny vody v jímce po výšku roviny proložené osou nejvyššího bodu výtlačného potrubí. Včetně odpadní potrubí v délce do 20 m.</v>
      </c>
      <c r="BB12" s="213"/>
      <c r="BC12" s="213"/>
      <c r="BD12" s="213"/>
      <c r="BE12" s="213"/>
      <c r="BF12" s="213"/>
      <c r="BG12" s="213"/>
      <c r="BH12" s="213"/>
    </row>
    <row r="13" spans="1:60" outlineLevel="2" x14ac:dyDescent="0.2">
      <c r="A13" s="220"/>
      <c r="B13" s="221"/>
      <c r="C13" s="261" t="s">
        <v>230</v>
      </c>
      <c r="D13" s="257"/>
      <c r="E13" s="258">
        <v>720</v>
      </c>
      <c r="F13" s="223"/>
      <c r="G13" s="223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182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32">
        <v>3</v>
      </c>
      <c r="B14" s="233" t="s">
        <v>231</v>
      </c>
      <c r="C14" s="251" t="s">
        <v>232</v>
      </c>
      <c r="D14" s="234" t="s">
        <v>233</v>
      </c>
      <c r="E14" s="235">
        <v>30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21</v>
      </c>
      <c r="M14" s="237">
        <f>G14*(1+L14/100)</f>
        <v>0</v>
      </c>
      <c r="N14" s="235">
        <v>0</v>
      </c>
      <c r="O14" s="235">
        <f>ROUND(E14*N14,2)</f>
        <v>0</v>
      </c>
      <c r="P14" s="235">
        <v>0</v>
      </c>
      <c r="Q14" s="235">
        <f>ROUND(E14*P14,2)</f>
        <v>0</v>
      </c>
      <c r="R14" s="237" t="s">
        <v>187</v>
      </c>
      <c r="S14" s="237" t="s">
        <v>141</v>
      </c>
      <c r="T14" s="238" t="s">
        <v>141</v>
      </c>
      <c r="U14" s="223">
        <v>0</v>
      </c>
      <c r="V14" s="223">
        <f>ROUND(E14*U14,2)</f>
        <v>0</v>
      </c>
      <c r="W14" s="223"/>
      <c r="X14" s="223" t="s">
        <v>135</v>
      </c>
      <c r="Y14" s="223" t="s">
        <v>136</v>
      </c>
      <c r="Z14" s="213"/>
      <c r="AA14" s="213"/>
      <c r="AB14" s="213"/>
      <c r="AC14" s="213"/>
      <c r="AD14" s="213"/>
      <c r="AE14" s="213"/>
      <c r="AF14" s="213"/>
      <c r="AG14" s="213" t="s">
        <v>137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2" x14ac:dyDescent="0.2">
      <c r="A15" s="220"/>
      <c r="B15" s="221"/>
      <c r="C15" s="260" t="s">
        <v>234</v>
      </c>
      <c r="D15" s="259"/>
      <c r="E15" s="259"/>
      <c r="F15" s="259"/>
      <c r="G15" s="259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23"/>
      <c r="Z15" s="213"/>
      <c r="AA15" s="213"/>
      <c r="AB15" s="213"/>
      <c r="AC15" s="213"/>
      <c r="AD15" s="213"/>
      <c r="AE15" s="213"/>
      <c r="AF15" s="213"/>
      <c r="AG15" s="213" t="s">
        <v>179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47" t="str">
        <f>C15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32">
        <v>4</v>
      </c>
      <c r="B16" s="233" t="s">
        <v>235</v>
      </c>
      <c r="C16" s="251" t="s">
        <v>236</v>
      </c>
      <c r="D16" s="234" t="s">
        <v>186</v>
      </c>
      <c r="E16" s="235">
        <v>21.79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21</v>
      </c>
      <c r="M16" s="237">
        <f>G16*(1+L16/100)</f>
        <v>0</v>
      </c>
      <c r="N16" s="235">
        <v>0</v>
      </c>
      <c r="O16" s="235">
        <f>ROUND(E16*N16,2)</f>
        <v>0</v>
      </c>
      <c r="P16" s="235">
        <v>0</v>
      </c>
      <c r="Q16" s="235">
        <f>ROUND(E16*P16,2)</f>
        <v>0</v>
      </c>
      <c r="R16" s="237" t="s">
        <v>187</v>
      </c>
      <c r="S16" s="237" t="s">
        <v>141</v>
      </c>
      <c r="T16" s="238" t="s">
        <v>141</v>
      </c>
      <c r="U16" s="223">
        <v>0.19</v>
      </c>
      <c r="V16" s="223">
        <f>ROUND(E16*U16,2)</f>
        <v>4.1399999999999997</v>
      </c>
      <c r="W16" s="223"/>
      <c r="X16" s="223" t="s">
        <v>135</v>
      </c>
      <c r="Y16" s="223" t="s">
        <v>136</v>
      </c>
      <c r="Z16" s="213"/>
      <c r="AA16" s="213"/>
      <c r="AB16" s="213"/>
      <c r="AC16" s="213"/>
      <c r="AD16" s="213"/>
      <c r="AE16" s="213"/>
      <c r="AF16" s="213"/>
      <c r="AG16" s="213" t="s">
        <v>137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33.75" outlineLevel="2" x14ac:dyDescent="0.2">
      <c r="A17" s="220"/>
      <c r="B17" s="221"/>
      <c r="C17" s="260" t="s">
        <v>237</v>
      </c>
      <c r="D17" s="259"/>
      <c r="E17" s="259"/>
      <c r="F17" s="259"/>
      <c r="G17" s="259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179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47" t="str">
        <f>C17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7" s="213"/>
      <c r="BC17" s="213"/>
      <c r="BD17" s="213"/>
      <c r="BE17" s="213"/>
      <c r="BF17" s="213"/>
      <c r="BG17" s="213"/>
      <c r="BH17" s="213"/>
    </row>
    <row r="18" spans="1:60" outlineLevel="2" x14ac:dyDescent="0.2">
      <c r="A18" s="220"/>
      <c r="B18" s="221"/>
      <c r="C18" s="253" t="s">
        <v>238</v>
      </c>
      <c r="D18" s="248"/>
      <c r="E18" s="248"/>
      <c r="F18" s="248"/>
      <c r="G18" s="248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23"/>
      <c r="Z18" s="213"/>
      <c r="AA18" s="213"/>
      <c r="AB18" s="213"/>
      <c r="AC18" s="213"/>
      <c r="AD18" s="213"/>
      <c r="AE18" s="213"/>
      <c r="AF18" s="213"/>
      <c r="AG18" s="213" t="s">
        <v>144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2" x14ac:dyDescent="0.2">
      <c r="A19" s="220"/>
      <c r="B19" s="221"/>
      <c r="C19" s="261" t="s">
        <v>239</v>
      </c>
      <c r="D19" s="257"/>
      <c r="E19" s="258">
        <v>52.08</v>
      </c>
      <c r="F19" s="223"/>
      <c r="G19" s="223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182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3" x14ac:dyDescent="0.2">
      <c r="A20" s="220"/>
      <c r="B20" s="221"/>
      <c r="C20" s="261" t="s">
        <v>240</v>
      </c>
      <c r="D20" s="257"/>
      <c r="E20" s="258">
        <v>-30.29</v>
      </c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23"/>
      <c r="Z20" s="213"/>
      <c r="AA20" s="213"/>
      <c r="AB20" s="213"/>
      <c r="AC20" s="213"/>
      <c r="AD20" s="213"/>
      <c r="AE20" s="213"/>
      <c r="AF20" s="213"/>
      <c r="AG20" s="213" t="s">
        <v>182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32">
        <v>5</v>
      </c>
      <c r="B21" s="233" t="s">
        <v>241</v>
      </c>
      <c r="C21" s="251" t="s">
        <v>242</v>
      </c>
      <c r="D21" s="234" t="s">
        <v>186</v>
      </c>
      <c r="E21" s="235">
        <v>4.3579999999999997</v>
      </c>
      <c r="F21" s="236"/>
      <c r="G21" s="237">
        <f>ROUND(E21*F21,2)</f>
        <v>0</v>
      </c>
      <c r="H21" s="236"/>
      <c r="I21" s="237">
        <f>ROUND(E21*H21,2)</f>
        <v>0</v>
      </c>
      <c r="J21" s="236"/>
      <c r="K21" s="237">
        <f>ROUND(E21*J21,2)</f>
        <v>0</v>
      </c>
      <c r="L21" s="237">
        <v>21</v>
      </c>
      <c r="M21" s="237">
        <f>G21*(1+L21/100)</f>
        <v>0</v>
      </c>
      <c r="N21" s="235">
        <v>0</v>
      </c>
      <c r="O21" s="235">
        <f>ROUND(E21*N21,2)</f>
        <v>0</v>
      </c>
      <c r="P21" s="235">
        <v>0</v>
      </c>
      <c r="Q21" s="235">
        <f>ROUND(E21*P21,2)</f>
        <v>0</v>
      </c>
      <c r="R21" s="237" t="s">
        <v>187</v>
      </c>
      <c r="S21" s="237" t="s">
        <v>141</v>
      </c>
      <c r="T21" s="238" t="s">
        <v>141</v>
      </c>
      <c r="U21" s="223">
        <v>0.1024</v>
      </c>
      <c r="V21" s="223">
        <f>ROUND(E21*U21,2)</f>
        <v>0.45</v>
      </c>
      <c r="W21" s="223"/>
      <c r="X21" s="223" t="s">
        <v>135</v>
      </c>
      <c r="Y21" s="223" t="s">
        <v>136</v>
      </c>
      <c r="Z21" s="213"/>
      <c r="AA21" s="213"/>
      <c r="AB21" s="213"/>
      <c r="AC21" s="213"/>
      <c r="AD21" s="213"/>
      <c r="AE21" s="213"/>
      <c r="AF21" s="213"/>
      <c r="AG21" s="213" t="s">
        <v>137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33.75" outlineLevel="2" x14ac:dyDescent="0.2">
      <c r="A22" s="220"/>
      <c r="B22" s="221"/>
      <c r="C22" s="260" t="s">
        <v>237</v>
      </c>
      <c r="D22" s="259"/>
      <c r="E22" s="259"/>
      <c r="F22" s="259"/>
      <c r="G22" s="259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23"/>
      <c r="Z22" s="213"/>
      <c r="AA22" s="213"/>
      <c r="AB22" s="213"/>
      <c r="AC22" s="213"/>
      <c r="AD22" s="213"/>
      <c r="AE22" s="213"/>
      <c r="AF22" s="213"/>
      <c r="AG22" s="213" t="s">
        <v>179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47" t="str">
        <f>C22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2" s="213"/>
      <c r="BC22" s="213"/>
      <c r="BD22" s="213"/>
      <c r="BE22" s="213"/>
      <c r="BF22" s="213"/>
      <c r="BG22" s="213"/>
      <c r="BH22" s="213"/>
    </row>
    <row r="23" spans="1:60" outlineLevel="2" x14ac:dyDescent="0.2">
      <c r="A23" s="220"/>
      <c r="B23" s="221"/>
      <c r="C23" s="261" t="s">
        <v>243</v>
      </c>
      <c r="D23" s="257"/>
      <c r="E23" s="258">
        <v>4.3579999999999997</v>
      </c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182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32">
        <v>6</v>
      </c>
      <c r="B24" s="233" t="s">
        <v>244</v>
      </c>
      <c r="C24" s="251" t="s">
        <v>245</v>
      </c>
      <c r="D24" s="234" t="s">
        <v>186</v>
      </c>
      <c r="E24" s="235">
        <v>14.37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7" t="s">
        <v>187</v>
      </c>
      <c r="S24" s="237" t="s">
        <v>141</v>
      </c>
      <c r="T24" s="238" t="s">
        <v>141</v>
      </c>
      <c r="U24" s="223">
        <v>0.48499999999999999</v>
      </c>
      <c r="V24" s="223">
        <f>ROUND(E24*U24,2)</f>
        <v>6.97</v>
      </c>
      <c r="W24" s="223"/>
      <c r="X24" s="223" t="s">
        <v>135</v>
      </c>
      <c r="Y24" s="223" t="s">
        <v>136</v>
      </c>
      <c r="Z24" s="213"/>
      <c r="AA24" s="213"/>
      <c r="AB24" s="213"/>
      <c r="AC24" s="213"/>
      <c r="AD24" s="213"/>
      <c r="AE24" s="213"/>
      <c r="AF24" s="213"/>
      <c r="AG24" s="213" t="s">
        <v>137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33.75" outlineLevel="2" x14ac:dyDescent="0.2">
      <c r="A25" s="220"/>
      <c r="B25" s="221"/>
      <c r="C25" s="260" t="s">
        <v>246</v>
      </c>
      <c r="D25" s="259"/>
      <c r="E25" s="259"/>
      <c r="F25" s="259"/>
      <c r="G25" s="259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23"/>
      <c r="Z25" s="213"/>
      <c r="AA25" s="213"/>
      <c r="AB25" s="213"/>
      <c r="AC25" s="213"/>
      <c r="AD25" s="213"/>
      <c r="AE25" s="213"/>
      <c r="AF25" s="213"/>
      <c r="AG25" s="213" t="s">
        <v>179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47" t="str">
        <f>C25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5" s="213"/>
      <c r="BC25" s="213"/>
      <c r="BD25" s="213"/>
      <c r="BE25" s="213"/>
      <c r="BF25" s="213"/>
      <c r="BG25" s="213"/>
      <c r="BH25" s="213"/>
    </row>
    <row r="26" spans="1:60" outlineLevel="2" x14ac:dyDescent="0.2">
      <c r="A26" s="220"/>
      <c r="B26" s="221"/>
      <c r="C26" s="253" t="s">
        <v>238</v>
      </c>
      <c r="D26" s="248"/>
      <c r="E26" s="248"/>
      <c r="F26" s="248"/>
      <c r="G26" s="248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23"/>
      <c r="Z26" s="213"/>
      <c r="AA26" s="213"/>
      <c r="AB26" s="213"/>
      <c r="AC26" s="213"/>
      <c r="AD26" s="213"/>
      <c r="AE26" s="213"/>
      <c r="AF26" s="213"/>
      <c r="AG26" s="213" t="s">
        <v>144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2" x14ac:dyDescent="0.2">
      <c r="A27" s="220"/>
      <c r="B27" s="221"/>
      <c r="C27" s="261" t="s">
        <v>247</v>
      </c>
      <c r="D27" s="257"/>
      <c r="E27" s="258">
        <v>14.37</v>
      </c>
      <c r="F27" s="223"/>
      <c r="G27" s="223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182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32">
        <v>7</v>
      </c>
      <c r="B28" s="233" t="s">
        <v>248</v>
      </c>
      <c r="C28" s="251" t="s">
        <v>249</v>
      </c>
      <c r="D28" s="234" t="s">
        <v>186</v>
      </c>
      <c r="E28" s="235">
        <v>2.8740000000000001</v>
      </c>
      <c r="F28" s="236"/>
      <c r="G28" s="237">
        <f>ROUND(E28*F28,2)</f>
        <v>0</v>
      </c>
      <c r="H28" s="236"/>
      <c r="I28" s="237">
        <f>ROUND(E28*H28,2)</f>
        <v>0</v>
      </c>
      <c r="J28" s="236"/>
      <c r="K28" s="237">
        <f>ROUND(E28*J28,2)</f>
        <v>0</v>
      </c>
      <c r="L28" s="237">
        <v>21</v>
      </c>
      <c r="M28" s="237">
        <f>G28*(1+L28/100)</f>
        <v>0</v>
      </c>
      <c r="N28" s="235">
        <v>0</v>
      </c>
      <c r="O28" s="235">
        <f>ROUND(E28*N28,2)</f>
        <v>0</v>
      </c>
      <c r="P28" s="235">
        <v>0</v>
      </c>
      <c r="Q28" s="235">
        <f>ROUND(E28*P28,2)</f>
        <v>0</v>
      </c>
      <c r="R28" s="237" t="s">
        <v>187</v>
      </c>
      <c r="S28" s="237" t="s">
        <v>141</v>
      </c>
      <c r="T28" s="238" t="s">
        <v>141</v>
      </c>
      <c r="U28" s="223">
        <v>0.14829999999999999</v>
      </c>
      <c r="V28" s="223">
        <f>ROUND(E28*U28,2)</f>
        <v>0.43</v>
      </c>
      <c r="W28" s="223"/>
      <c r="X28" s="223" t="s">
        <v>135</v>
      </c>
      <c r="Y28" s="223" t="s">
        <v>136</v>
      </c>
      <c r="Z28" s="213"/>
      <c r="AA28" s="213"/>
      <c r="AB28" s="213"/>
      <c r="AC28" s="213"/>
      <c r="AD28" s="213"/>
      <c r="AE28" s="213"/>
      <c r="AF28" s="213"/>
      <c r="AG28" s="213" t="s">
        <v>137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33.75" outlineLevel="2" x14ac:dyDescent="0.2">
      <c r="A29" s="220"/>
      <c r="B29" s="221"/>
      <c r="C29" s="260" t="s">
        <v>246</v>
      </c>
      <c r="D29" s="259"/>
      <c r="E29" s="259"/>
      <c r="F29" s="259"/>
      <c r="G29" s="259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179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47" t="str">
        <f>C29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9" s="213"/>
      <c r="BC29" s="213"/>
      <c r="BD29" s="213"/>
      <c r="BE29" s="213"/>
      <c r="BF29" s="213"/>
      <c r="BG29" s="213"/>
      <c r="BH29" s="213"/>
    </row>
    <row r="30" spans="1:60" outlineLevel="2" x14ac:dyDescent="0.2">
      <c r="A30" s="220"/>
      <c r="B30" s="221"/>
      <c r="C30" s="261" t="s">
        <v>250</v>
      </c>
      <c r="D30" s="257"/>
      <c r="E30" s="258">
        <v>2.8740000000000001</v>
      </c>
      <c r="F30" s="223"/>
      <c r="G30" s="223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23"/>
      <c r="Z30" s="213"/>
      <c r="AA30" s="213"/>
      <c r="AB30" s="213"/>
      <c r="AC30" s="213"/>
      <c r="AD30" s="213"/>
      <c r="AE30" s="213"/>
      <c r="AF30" s="213"/>
      <c r="AG30" s="213" t="s">
        <v>182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32">
        <v>8</v>
      </c>
      <c r="B31" s="233" t="s">
        <v>251</v>
      </c>
      <c r="C31" s="251" t="s">
        <v>252</v>
      </c>
      <c r="D31" s="234" t="s">
        <v>186</v>
      </c>
      <c r="E31" s="235">
        <v>36.159999999999997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21</v>
      </c>
      <c r="M31" s="237">
        <f>G31*(1+L31/100)</f>
        <v>0</v>
      </c>
      <c r="N31" s="235">
        <v>0</v>
      </c>
      <c r="O31" s="235">
        <f>ROUND(E31*N31,2)</f>
        <v>0</v>
      </c>
      <c r="P31" s="235">
        <v>0</v>
      </c>
      <c r="Q31" s="235">
        <f>ROUND(E31*P31,2)</f>
        <v>0</v>
      </c>
      <c r="R31" s="237" t="s">
        <v>187</v>
      </c>
      <c r="S31" s="237" t="s">
        <v>141</v>
      </c>
      <c r="T31" s="238" t="s">
        <v>141</v>
      </c>
      <c r="U31" s="223">
        <v>0.34499999999999997</v>
      </c>
      <c r="V31" s="223">
        <f>ROUND(E31*U31,2)</f>
        <v>12.48</v>
      </c>
      <c r="W31" s="223"/>
      <c r="X31" s="223" t="s">
        <v>135</v>
      </c>
      <c r="Y31" s="223" t="s">
        <v>136</v>
      </c>
      <c r="Z31" s="213"/>
      <c r="AA31" s="213"/>
      <c r="AB31" s="213"/>
      <c r="AC31" s="213"/>
      <c r="AD31" s="213"/>
      <c r="AE31" s="213"/>
      <c r="AF31" s="213"/>
      <c r="AG31" s="213" t="s">
        <v>137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 x14ac:dyDescent="0.2">
      <c r="A32" s="220"/>
      <c r="B32" s="221"/>
      <c r="C32" s="260" t="s">
        <v>198</v>
      </c>
      <c r="D32" s="259"/>
      <c r="E32" s="259"/>
      <c r="F32" s="259"/>
      <c r="G32" s="259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179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47" t="str">
        <f>C32</f>
        <v>bez naložení do dopravní nádoby, ale s vyprázdněním dopravní nádoby na hromadu nebo na dopravní prostředek,</v>
      </c>
      <c r="BB32" s="213"/>
      <c r="BC32" s="213"/>
      <c r="BD32" s="213"/>
      <c r="BE32" s="213"/>
      <c r="BF32" s="213"/>
      <c r="BG32" s="213"/>
      <c r="BH32" s="213"/>
    </row>
    <row r="33" spans="1:60" outlineLevel="2" x14ac:dyDescent="0.2">
      <c r="A33" s="220"/>
      <c r="B33" s="221"/>
      <c r="C33" s="261" t="s">
        <v>253</v>
      </c>
      <c r="D33" s="257"/>
      <c r="E33" s="258">
        <v>36.159999999999997</v>
      </c>
      <c r="F33" s="223"/>
      <c r="G33" s="223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23"/>
      <c r="Z33" s="213"/>
      <c r="AA33" s="213"/>
      <c r="AB33" s="213"/>
      <c r="AC33" s="213"/>
      <c r="AD33" s="213"/>
      <c r="AE33" s="213"/>
      <c r="AF33" s="213"/>
      <c r="AG33" s="213" t="s">
        <v>182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32">
        <v>9</v>
      </c>
      <c r="B34" s="233" t="s">
        <v>254</v>
      </c>
      <c r="C34" s="251" t="s">
        <v>255</v>
      </c>
      <c r="D34" s="234" t="s">
        <v>186</v>
      </c>
      <c r="E34" s="235">
        <v>6.94</v>
      </c>
      <c r="F34" s="236"/>
      <c r="G34" s="237">
        <f>ROUND(E34*F34,2)</f>
        <v>0</v>
      </c>
      <c r="H34" s="236"/>
      <c r="I34" s="237">
        <f>ROUND(E34*H34,2)</f>
        <v>0</v>
      </c>
      <c r="J34" s="236"/>
      <c r="K34" s="237">
        <f>ROUND(E34*J34,2)</f>
        <v>0</v>
      </c>
      <c r="L34" s="237">
        <v>21</v>
      </c>
      <c r="M34" s="237">
        <f>G34*(1+L34/100)</f>
        <v>0</v>
      </c>
      <c r="N34" s="235">
        <v>0</v>
      </c>
      <c r="O34" s="235">
        <f>ROUND(E34*N34,2)</f>
        <v>0</v>
      </c>
      <c r="P34" s="235">
        <v>0</v>
      </c>
      <c r="Q34" s="235">
        <f>ROUND(E34*P34,2)</f>
        <v>0</v>
      </c>
      <c r="R34" s="237" t="s">
        <v>187</v>
      </c>
      <c r="S34" s="237" t="s">
        <v>141</v>
      </c>
      <c r="T34" s="238" t="s">
        <v>141</v>
      </c>
      <c r="U34" s="223">
        <v>7.3999999999999996E-2</v>
      </c>
      <c r="V34" s="223">
        <f>ROUND(E34*U34,2)</f>
        <v>0.51</v>
      </c>
      <c r="W34" s="223"/>
      <c r="X34" s="223" t="s">
        <v>135</v>
      </c>
      <c r="Y34" s="223" t="s">
        <v>136</v>
      </c>
      <c r="Z34" s="213"/>
      <c r="AA34" s="213"/>
      <c r="AB34" s="213"/>
      <c r="AC34" s="213"/>
      <c r="AD34" s="213"/>
      <c r="AE34" s="213"/>
      <c r="AF34" s="213"/>
      <c r="AG34" s="213" t="s">
        <v>137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2" x14ac:dyDescent="0.2">
      <c r="A35" s="220"/>
      <c r="B35" s="221"/>
      <c r="C35" s="260" t="s">
        <v>256</v>
      </c>
      <c r="D35" s="259"/>
      <c r="E35" s="259"/>
      <c r="F35" s="259"/>
      <c r="G35" s="259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3"/>
      <c r="AA35" s="213"/>
      <c r="AB35" s="213"/>
      <c r="AC35" s="213"/>
      <c r="AD35" s="213"/>
      <c r="AE35" s="213"/>
      <c r="AF35" s="213"/>
      <c r="AG35" s="213" t="s">
        <v>179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2" x14ac:dyDescent="0.2">
      <c r="A36" s="220"/>
      <c r="B36" s="221"/>
      <c r="C36" s="261" t="s">
        <v>257</v>
      </c>
      <c r="D36" s="257"/>
      <c r="E36" s="258">
        <v>6.94</v>
      </c>
      <c r="F36" s="223"/>
      <c r="G36" s="223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23"/>
      <c r="Z36" s="213"/>
      <c r="AA36" s="213"/>
      <c r="AB36" s="213"/>
      <c r="AC36" s="213"/>
      <c r="AD36" s="213"/>
      <c r="AE36" s="213"/>
      <c r="AF36" s="213"/>
      <c r="AG36" s="213" t="s">
        <v>182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22.5" outlineLevel="1" x14ac:dyDescent="0.2">
      <c r="A37" s="239">
        <v>10</v>
      </c>
      <c r="B37" s="240" t="s">
        <v>258</v>
      </c>
      <c r="C37" s="250" t="s">
        <v>259</v>
      </c>
      <c r="D37" s="241" t="s">
        <v>186</v>
      </c>
      <c r="E37" s="242">
        <v>3.47</v>
      </c>
      <c r="F37" s="243"/>
      <c r="G37" s="244">
        <f>ROUND(E37*F37,2)</f>
        <v>0</v>
      </c>
      <c r="H37" s="243"/>
      <c r="I37" s="244">
        <f>ROUND(E37*H37,2)</f>
        <v>0</v>
      </c>
      <c r="J37" s="243"/>
      <c r="K37" s="244">
        <f>ROUND(E37*J37,2)</f>
        <v>0</v>
      </c>
      <c r="L37" s="244">
        <v>21</v>
      </c>
      <c r="M37" s="244">
        <f>G37*(1+L37/100)</f>
        <v>0</v>
      </c>
      <c r="N37" s="242">
        <v>0</v>
      </c>
      <c r="O37" s="242">
        <f>ROUND(E37*N37,2)</f>
        <v>0</v>
      </c>
      <c r="P37" s="242">
        <v>0</v>
      </c>
      <c r="Q37" s="242">
        <f>ROUND(E37*P37,2)</f>
        <v>0</v>
      </c>
      <c r="R37" s="244" t="s">
        <v>187</v>
      </c>
      <c r="S37" s="244" t="s">
        <v>141</v>
      </c>
      <c r="T37" s="245" t="s">
        <v>141</v>
      </c>
      <c r="U37" s="223">
        <v>0.65200000000000002</v>
      </c>
      <c r="V37" s="223">
        <f>ROUND(E37*U37,2)</f>
        <v>2.2599999999999998</v>
      </c>
      <c r="W37" s="223"/>
      <c r="X37" s="223" t="s">
        <v>135</v>
      </c>
      <c r="Y37" s="223" t="s">
        <v>136</v>
      </c>
      <c r="Z37" s="213"/>
      <c r="AA37" s="213"/>
      <c r="AB37" s="213"/>
      <c r="AC37" s="213"/>
      <c r="AD37" s="213"/>
      <c r="AE37" s="213"/>
      <c r="AF37" s="213"/>
      <c r="AG37" s="213" t="s">
        <v>137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2.5" outlineLevel="1" x14ac:dyDescent="0.2">
      <c r="A38" s="232">
        <v>11</v>
      </c>
      <c r="B38" s="233" t="s">
        <v>260</v>
      </c>
      <c r="C38" s="251" t="s">
        <v>261</v>
      </c>
      <c r="D38" s="234" t="s">
        <v>186</v>
      </c>
      <c r="E38" s="235">
        <v>3.47</v>
      </c>
      <c r="F38" s="236"/>
      <c r="G38" s="237">
        <f>ROUND(E38*F38,2)</f>
        <v>0</v>
      </c>
      <c r="H38" s="236"/>
      <c r="I38" s="237">
        <f>ROUND(E38*H38,2)</f>
        <v>0</v>
      </c>
      <c r="J38" s="236"/>
      <c r="K38" s="237">
        <f>ROUND(E38*J38,2)</f>
        <v>0</v>
      </c>
      <c r="L38" s="237">
        <v>21</v>
      </c>
      <c r="M38" s="237">
        <f>G38*(1+L38/100)</f>
        <v>0</v>
      </c>
      <c r="N38" s="235">
        <v>0</v>
      </c>
      <c r="O38" s="235">
        <f>ROUND(E38*N38,2)</f>
        <v>0</v>
      </c>
      <c r="P38" s="235">
        <v>0</v>
      </c>
      <c r="Q38" s="235">
        <f>ROUND(E38*P38,2)</f>
        <v>0</v>
      </c>
      <c r="R38" s="237" t="s">
        <v>187</v>
      </c>
      <c r="S38" s="237" t="s">
        <v>141</v>
      </c>
      <c r="T38" s="238" t="s">
        <v>141</v>
      </c>
      <c r="U38" s="223">
        <v>0.20200000000000001</v>
      </c>
      <c r="V38" s="223">
        <f>ROUND(E38*U38,2)</f>
        <v>0.7</v>
      </c>
      <c r="W38" s="223"/>
      <c r="X38" s="223" t="s">
        <v>135</v>
      </c>
      <c r="Y38" s="223" t="s">
        <v>136</v>
      </c>
      <c r="Z38" s="213"/>
      <c r="AA38" s="213"/>
      <c r="AB38" s="213"/>
      <c r="AC38" s="213"/>
      <c r="AD38" s="213"/>
      <c r="AE38" s="213"/>
      <c r="AF38" s="213"/>
      <c r="AG38" s="213" t="s">
        <v>137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2" x14ac:dyDescent="0.2">
      <c r="A39" s="220"/>
      <c r="B39" s="221"/>
      <c r="C39" s="260" t="s">
        <v>262</v>
      </c>
      <c r="D39" s="259"/>
      <c r="E39" s="259"/>
      <c r="F39" s="259"/>
      <c r="G39" s="259"/>
      <c r="H39" s="223"/>
      <c r="I39" s="223"/>
      <c r="J39" s="223"/>
      <c r="K39" s="223"/>
      <c r="L39" s="223"/>
      <c r="M39" s="223"/>
      <c r="N39" s="222"/>
      <c r="O39" s="222"/>
      <c r="P39" s="222"/>
      <c r="Q39" s="222"/>
      <c r="R39" s="223"/>
      <c r="S39" s="223"/>
      <c r="T39" s="223"/>
      <c r="U39" s="223"/>
      <c r="V39" s="223"/>
      <c r="W39" s="223"/>
      <c r="X39" s="223"/>
      <c r="Y39" s="223"/>
      <c r="Z39" s="213"/>
      <c r="AA39" s="213"/>
      <c r="AB39" s="213"/>
      <c r="AC39" s="213"/>
      <c r="AD39" s="213"/>
      <c r="AE39" s="213"/>
      <c r="AF39" s="213"/>
      <c r="AG39" s="213" t="s">
        <v>179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2" x14ac:dyDescent="0.2">
      <c r="A40" s="220"/>
      <c r="B40" s="221"/>
      <c r="C40" s="253" t="s">
        <v>263</v>
      </c>
      <c r="D40" s="248"/>
      <c r="E40" s="248"/>
      <c r="F40" s="248"/>
      <c r="G40" s="248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23"/>
      <c r="Z40" s="213"/>
      <c r="AA40" s="213"/>
      <c r="AB40" s="213"/>
      <c r="AC40" s="213"/>
      <c r="AD40" s="213"/>
      <c r="AE40" s="213"/>
      <c r="AF40" s="213"/>
      <c r="AG40" s="213" t="s">
        <v>144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2" x14ac:dyDescent="0.2">
      <c r="A41" s="220"/>
      <c r="B41" s="221"/>
      <c r="C41" s="261" t="s">
        <v>264</v>
      </c>
      <c r="D41" s="257"/>
      <c r="E41" s="258">
        <v>3.47</v>
      </c>
      <c r="F41" s="223"/>
      <c r="G41" s="223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182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32">
        <v>12</v>
      </c>
      <c r="B42" s="233" t="s">
        <v>265</v>
      </c>
      <c r="C42" s="251" t="s">
        <v>266</v>
      </c>
      <c r="D42" s="234" t="s">
        <v>176</v>
      </c>
      <c r="E42" s="235">
        <v>60</v>
      </c>
      <c r="F42" s="236"/>
      <c r="G42" s="237">
        <f>ROUND(E42*F42,2)</f>
        <v>0</v>
      </c>
      <c r="H42" s="236"/>
      <c r="I42" s="237">
        <f>ROUND(E42*H42,2)</f>
        <v>0</v>
      </c>
      <c r="J42" s="236"/>
      <c r="K42" s="237">
        <f>ROUND(E42*J42,2)</f>
        <v>0</v>
      </c>
      <c r="L42" s="237">
        <v>21</v>
      </c>
      <c r="M42" s="237">
        <f>G42*(1+L42/100)</f>
        <v>0</v>
      </c>
      <c r="N42" s="235">
        <v>0</v>
      </c>
      <c r="O42" s="235">
        <f>ROUND(E42*N42,2)</f>
        <v>0</v>
      </c>
      <c r="P42" s="235">
        <v>0</v>
      </c>
      <c r="Q42" s="235">
        <f>ROUND(E42*P42,2)</f>
        <v>0</v>
      </c>
      <c r="R42" s="237" t="s">
        <v>267</v>
      </c>
      <c r="S42" s="237" t="s">
        <v>141</v>
      </c>
      <c r="T42" s="238" t="s">
        <v>141</v>
      </c>
      <c r="U42" s="223">
        <v>2.1000000000000001E-2</v>
      </c>
      <c r="V42" s="223">
        <f>ROUND(E42*U42,2)</f>
        <v>1.26</v>
      </c>
      <c r="W42" s="223"/>
      <c r="X42" s="223" t="s">
        <v>135</v>
      </c>
      <c r="Y42" s="223" t="s">
        <v>136</v>
      </c>
      <c r="Z42" s="213"/>
      <c r="AA42" s="213"/>
      <c r="AB42" s="213"/>
      <c r="AC42" s="213"/>
      <c r="AD42" s="213"/>
      <c r="AE42" s="213"/>
      <c r="AF42" s="213"/>
      <c r="AG42" s="213" t="s">
        <v>137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2" x14ac:dyDescent="0.2">
      <c r="A43" s="220"/>
      <c r="B43" s="221"/>
      <c r="C43" s="260" t="s">
        <v>268</v>
      </c>
      <c r="D43" s="259"/>
      <c r="E43" s="259"/>
      <c r="F43" s="259"/>
      <c r="G43" s="259"/>
      <c r="H43" s="223"/>
      <c r="I43" s="223"/>
      <c r="J43" s="223"/>
      <c r="K43" s="223"/>
      <c r="L43" s="223"/>
      <c r="M43" s="223"/>
      <c r="N43" s="222"/>
      <c r="O43" s="222"/>
      <c r="P43" s="222"/>
      <c r="Q43" s="222"/>
      <c r="R43" s="223"/>
      <c r="S43" s="223"/>
      <c r="T43" s="223"/>
      <c r="U43" s="223"/>
      <c r="V43" s="223"/>
      <c r="W43" s="223"/>
      <c r="X43" s="223"/>
      <c r="Y43" s="223"/>
      <c r="Z43" s="213"/>
      <c r="AA43" s="213"/>
      <c r="AB43" s="213"/>
      <c r="AC43" s="213"/>
      <c r="AD43" s="213"/>
      <c r="AE43" s="213"/>
      <c r="AF43" s="213"/>
      <c r="AG43" s="213" t="s">
        <v>179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32">
        <v>13</v>
      </c>
      <c r="B44" s="233" t="s">
        <v>269</v>
      </c>
      <c r="C44" s="251" t="s">
        <v>270</v>
      </c>
      <c r="D44" s="234" t="s">
        <v>176</v>
      </c>
      <c r="E44" s="235">
        <v>13.776</v>
      </c>
      <c r="F44" s="236"/>
      <c r="G44" s="237">
        <f>ROUND(E44*F44,2)</f>
        <v>0</v>
      </c>
      <c r="H44" s="236"/>
      <c r="I44" s="237">
        <f>ROUND(E44*H44,2)</f>
        <v>0</v>
      </c>
      <c r="J44" s="236"/>
      <c r="K44" s="237">
        <f>ROUND(E44*J44,2)</f>
        <v>0</v>
      </c>
      <c r="L44" s="237">
        <v>21</v>
      </c>
      <c r="M44" s="237">
        <f>G44*(1+L44/100)</f>
        <v>0</v>
      </c>
      <c r="N44" s="235">
        <v>0</v>
      </c>
      <c r="O44" s="235">
        <f>ROUND(E44*N44,2)</f>
        <v>0</v>
      </c>
      <c r="P44" s="235">
        <v>0</v>
      </c>
      <c r="Q44" s="235">
        <f>ROUND(E44*P44,2)</f>
        <v>0</v>
      </c>
      <c r="R44" s="237" t="s">
        <v>267</v>
      </c>
      <c r="S44" s="237" t="s">
        <v>141</v>
      </c>
      <c r="T44" s="238" t="s">
        <v>141</v>
      </c>
      <c r="U44" s="223">
        <v>4.7E-2</v>
      </c>
      <c r="V44" s="223">
        <f>ROUND(E44*U44,2)</f>
        <v>0.65</v>
      </c>
      <c r="W44" s="223"/>
      <c r="X44" s="223" t="s">
        <v>135</v>
      </c>
      <c r="Y44" s="223" t="s">
        <v>136</v>
      </c>
      <c r="Z44" s="213"/>
      <c r="AA44" s="213"/>
      <c r="AB44" s="213"/>
      <c r="AC44" s="213"/>
      <c r="AD44" s="213"/>
      <c r="AE44" s="213"/>
      <c r="AF44" s="213"/>
      <c r="AG44" s="213" t="s">
        <v>137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2" x14ac:dyDescent="0.2">
      <c r="A45" s="220"/>
      <c r="B45" s="221"/>
      <c r="C45" s="260" t="s">
        <v>268</v>
      </c>
      <c r="D45" s="259"/>
      <c r="E45" s="259"/>
      <c r="F45" s="259"/>
      <c r="G45" s="259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179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32">
        <v>14</v>
      </c>
      <c r="B46" s="233" t="s">
        <v>271</v>
      </c>
      <c r="C46" s="251" t="s">
        <v>272</v>
      </c>
      <c r="D46" s="234" t="s">
        <v>176</v>
      </c>
      <c r="E46" s="235">
        <v>60</v>
      </c>
      <c r="F46" s="236"/>
      <c r="G46" s="237">
        <f>ROUND(E46*F46,2)</f>
        <v>0</v>
      </c>
      <c r="H46" s="236"/>
      <c r="I46" s="237">
        <f>ROUND(E46*H46,2)</f>
        <v>0</v>
      </c>
      <c r="J46" s="236"/>
      <c r="K46" s="237">
        <f>ROUND(E46*J46,2)</f>
        <v>0</v>
      </c>
      <c r="L46" s="237">
        <v>21</v>
      </c>
      <c r="M46" s="237">
        <f>G46*(1+L46/100)</f>
        <v>0</v>
      </c>
      <c r="N46" s="235">
        <v>0</v>
      </c>
      <c r="O46" s="235">
        <f>ROUND(E46*N46,2)</f>
        <v>0</v>
      </c>
      <c r="P46" s="235">
        <v>0</v>
      </c>
      <c r="Q46" s="235">
        <f>ROUND(E46*P46,2)</f>
        <v>0</v>
      </c>
      <c r="R46" s="237" t="s">
        <v>187</v>
      </c>
      <c r="S46" s="237" t="s">
        <v>141</v>
      </c>
      <c r="T46" s="238" t="s">
        <v>141</v>
      </c>
      <c r="U46" s="223">
        <v>1.2999999999999999E-2</v>
      </c>
      <c r="V46" s="223">
        <f>ROUND(E46*U46,2)</f>
        <v>0.78</v>
      </c>
      <c r="W46" s="223"/>
      <c r="X46" s="223" t="s">
        <v>135</v>
      </c>
      <c r="Y46" s="223" t="s">
        <v>136</v>
      </c>
      <c r="Z46" s="213"/>
      <c r="AA46" s="213"/>
      <c r="AB46" s="213"/>
      <c r="AC46" s="213"/>
      <c r="AD46" s="213"/>
      <c r="AE46" s="213"/>
      <c r="AF46" s="213"/>
      <c r="AG46" s="213" t="s">
        <v>137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2" x14ac:dyDescent="0.2">
      <c r="A47" s="220"/>
      <c r="B47" s="221"/>
      <c r="C47" s="260" t="s">
        <v>273</v>
      </c>
      <c r="D47" s="259"/>
      <c r="E47" s="259"/>
      <c r="F47" s="259"/>
      <c r="G47" s="259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23"/>
      <c r="Z47" s="213"/>
      <c r="AA47" s="213"/>
      <c r="AB47" s="213"/>
      <c r="AC47" s="213"/>
      <c r="AD47" s="213"/>
      <c r="AE47" s="213"/>
      <c r="AF47" s="213"/>
      <c r="AG47" s="213" t="s">
        <v>179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2" x14ac:dyDescent="0.2">
      <c r="A48" s="220"/>
      <c r="B48" s="221"/>
      <c r="C48" s="261" t="s">
        <v>274</v>
      </c>
      <c r="D48" s="257"/>
      <c r="E48" s="258">
        <v>60</v>
      </c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3"/>
      <c r="AA48" s="213"/>
      <c r="AB48" s="213"/>
      <c r="AC48" s="213"/>
      <c r="AD48" s="213"/>
      <c r="AE48" s="213"/>
      <c r="AF48" s="213"/>
      <c r="AG48" s="213" t="s">
        <v>182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32">
        <v>15</v>
      </c>
      <c r="B49" s="233" t="s">
        <v>275</v>
      </c>
      <c r="C49" s="251" t="s">
        <v>276</v>
      </c>
      <c r="D49" s="234" t="s">
        <v>176</v>
      </c>
      <c r="E49" s="235">
        <v>13.776</v>
      </c>
      <c r="F49" s="236"/>
      <c r="G49" s="237">
        <f>ROUND(E49*F49,2)</f>
        <v>0</v>
      </c>
      <c r="H49" s="236"/>
      <c r="I49" s="237">
        <f>ROUND(E49*H49,2)</f>
        <v>0</v>
      </c>
      <c r="J49" s="236"/>
      <c r="K49" s="237">
        <f>ROUND(E49*J49,2)</f>
        <v>0</v>
      </c>
      <c r="L49" s="237">
        <v>21</v>
      </c>
      <c r="M49" s="237">
        <f>G49*(1+L49/100)</f>
        <v>0</v>
      </c>
      <c r="N49" s="235">
        <v>0</v>
      </c>
      <c r="O49" s="235">
        <f>ROUND(E49*N49,2)</f>
        <v>0</v>
      </c>
      <c r="P49" s="235">
        <v>0</v>
      </c>
      <c r="Q49" s="235">
        <f>ROUND(E49*P49,2)</f>
        <v>0</v>
      </c>
      <c r="R49" s="237" t="s">
        <v>187</v>
      </c>
      <c r="S49" s="237" t="s">
        <v>141</v>
      </c>
      <c r="T49" s="238" t="s">
        <v>141</v>
      </c>
      <c r="U49" s="223">
        <v>0.128</v>
      </c>
      <c r="V49" s="223">
        <f>ROUND(E49*U49,2)</f>
        <v>1.76</v>
      </c>
      <c r="W49" s="223"/>
      <c r="X49" s="223" t="s">
        <v>135</v>
      </c>
      <c r="Y49" s="223" t="s">
        <v>136</v>
      </c>
      <c r="Z49" s="213"/>
      <c r="AA49" s="213"/>
      <c r="AB49" s="213"/>
      <c r="AC49" s="213"/>
      <c r="AD49" s="213"/>
      <c r="AE49" s="213"/>
      <c r="AF49" s="213"/>
      <c r="AG49" s="213" t="s">
        <v>137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2" x14ac:dyDescent="0.2">
      <c r="A50" s="220"/>
      <c r="B50" s="221"/>
      <c r="C50" s="260" t="s">
        <v>277</v>
      </c>
      <c r="D50" s="259"/>
      <c r="E50" s="259"/>
      <c r="F50" s="259"/>
      <c r="G50" s="259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23"/>
      <c r="Z50" s="213"/>
      <c r="AA50" s="213"/>
      <c r="AB50" s="213"/>
      <c r="AC50" s="213"/>
      <c r="AD50" s="213"/>
      <c r="AE50" s="213"/>
      <c r="AF50" s="213"/>
      <c r="AG50" s="213" t="s">
        <v>179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 x14ac:dyDescent="0.2">
      <c r="A51" s="220"/>
      <c r="B51" s="221"/>
      <c r="C51" s="261" t="s">
        <v>278</v>
      </c>
      <c r="D51" s="257"/>
      <c r="E51" s="258">
        <v>13.776</v>
      </c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3"/>
      <c r="AA51" s="213"/>
      <c r="AB51" s="213"/>
      <c r="AC51" s="213"/>
      <c r="AD51" s="213"/>
      <c r="AE51" s="213"/>
      <c r="AF51" s="213"/>
      <c r="AG51" s="213" t="s">
        <v>182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32">
        <v>16</v>
      </c>
      <c r="B52" s="233" t="s">
        <v>279</v>
      </c>
      <c r="C52" s="251" t="s">
        <v>280</v>
      </c>
      <c r="D52" s="234" t="s">
        <v>214</v>
      </c>
      <c r="E52" s="235">
        <v>58.841999999999999</v>
      </c>
      <c r="F52" s="236"/>
      <c r="G52" s="237">
        <f>ROUND(E52*F52,2)</f>
        <v>0</v>
      </c>
      <c r="H52" s="236"/>
      <c r="I52" s="237">
        <f>ROUND(E52*H52,2)</f>
        <v>0</v>
      </c>
      <c r="J52" s="236"/>
      <c r="K52" s="237">
        <f>ROUND(E52*J52,2)</f>
        <v>0</v>
      </c>
      <c r="L52" s="237">
        <v>21</v>
      </c>
      <c r="M52" s="237">
        <f>G52*(1+L52/100)</f>
        <v>0</v>
      </c>
      <c r="N52" s="235">
        <v>0</v>
      </c>
      <c r="O52" s="235">
        <f>ROUND(E52*N52,2)</f>
        <v>0</v>
      </c>
      <c r="P52" s="235">
        <v>0</v>
      </c>
      <c r="Q52" s="235">
        <f>ROUND(E52*P52,2)</f>
        <v>0</v>
      </c>
      <c r="R52" s="237" t="s">
        <v>187</v>
      </c>
      <c r="S52" s="237" t="s">
        <v>141</v>
      </c>
      <c r="T52" s="238" t="s">
        <v>134</v>
      </c>
      <c r="U52" s="223">
        <v>0</v>
      </c>
      <c r="V52" s="223">
        <f>ROUND(E52*U52,2)</f>
        <v>0</v>
      </c>
      <c r="W52" s="223"/>
      <c r="X52" s="223" t="s">
        <v>135</v>
      </c>
      <c r="Y52" s="223" t="s">
        <v>136</v>
      </c>
      <c r="Z52" s="213"/>
      <c r="AA52" s="213"/>
      <c r="AB52" s="213"/>
      <c r="AC52" s="213"/>
      <c r="AD52" s="213"/>
      <c r="AE52" s="213"/>
      <c r="AF52" s="213"/>
      <c r="AG52" s="213" t="s">
        <v>137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2" x14ac:dyDescent="0.2">
      <c r="A53" s="220"/>
      <c r="B53" s="221"/>
      <c r="C53" s="252" t="s">
        <v>217</v>
      </c>
      <c r="D53" s="246"/>
      <c r="E53" s="246"/>
      <c r="F53" s="246"/>
      <c r="G53" s="246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23"/>
      <c r="Z53" s="213"/>
      <c r="AA53" s="213"/>
      <c r="AB53" s="213"/>
      <c r="AC53" s="213"/>
      <c r="AD53" s="213"/>
      <c r="AE53" s="213"/>
      <c r="AF53" s="213"/>
      <c r="AG53" s="213" t="s">
        <v>144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2" x14ac:dyDescent="0.2">
      <c r="A54" s="220"/>
      <c r="B54" s="221"/>
      <c r="C54" s="261" t="s">
        <v>281</v>
      </c>
      <c r="D54" s="257"/>
      <c r="E54" s="258">
        <v>58.841999999999999</v>
      </c>
      <c r="F54" s="223"/>
      <c r="G54" s="223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182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32">
        <v>17</v>
      </c>
      <c r="B55" s="233" t="s">
        <v>282</v>
      </c>
      <c r="C55" s="251" t="s">
        <v>283</v>
      </c>
      <c r="D55" s="234" t="s">
        <v>186</v>
      </c>
      <c r="E55" s="235">
        <v>32.69</v>
      </c>
      <c r="F55" s="236"/>
      <c r="G55" s="237">
        <f>ROUND(E55*F55,2)</f>
        <v>0</v>
      </c>
      <c r="H55" s="236"/>
      <c r="I55" s="237">
        <f>ROUND(E55*H55,2)</f>
        <v>0</v>
      </c>
      <c r="J55" s="236"/>
      <c r="K55" s="237">
        <f>ROUND(E55*J55,2)</f>
        <v>0</v>
      </c>
      <c r="L55" s="237">
        <v>21</v>
      </c>
      <c r="M55" s="237">
        <f>G55*(1+L55/100)</f>
        <v>0</v>
      </c>
      <c r="N55" s="235">
        <v>0</v>
      </c>
      <c r="O55" s="235">
        <f>ROUND(E55*N55,2)</f>
        <v>0</v>
      </c>
      <c r="P55" s="235">
        <v>0</v>
      </c>
      <c r="Q55" s="235">
        <f>ROUND(E55*P55,2)</f>
        <v>0</v>
      </c>
      <c r="R55" s="237"/>
      <c r="S55" s="237" t="s">
        <v>133</v>
      </c>
      <c r="T55" s="238" t="s">
        <v>134</v>
      </c>
      <c r="U55" s="223">
        <v>1.0999999999999999E-2</v>
      </c>
      <c r="V55" s="223">
        <f>ROUND(E55*U55,2)</f>
        <v>0.36</v>
      </c>
      <c r="W55" s="223"/>
      <c r="X55" s="223" t="s">
        <v>135</v>
      </c>
      <c r="Y55" s="223" t="s">
        <v>136</v>
      </c>
      <c r="Z55" s="213"/>
      <c r="AA55" s="213"/>
      <c r="AB55" s="213"/>
      <c r="AC55" s="213"/>
      <c r="AD55" s="213"/>
      <c r="AE55" s="213"/>
      <c r="AF55" s="213"/>
      <c r="AG55" s="213" t="s">
        <v>137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2" x14ac:dyDescent="0.2">
      <c r="A56" s="220"/>
      <c r="B56" s="221"/>
      <c r="C56" s="252" t="s">
        <v>203</v>
      </c>
      <c r="D56" s="246"/>
      <c r="E56" s="246"/>
      <c r="F56" s="246"/>
      <c r="G56" s="246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23"/>
      <c r="Z56" s="213"/>
      <c r="AA56" s="213"/>
      <c r="AB56" s="213"/>
      <c r="AC56" s="213"/>
      <c r="AD56" s="213"/>
      <c r="AE56" s="213"/>
      <c r="AF56" s="213"/>
      <c r="AG56" s="213" t="s">
        <v>144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2" x14ac:dyDescent="0.2">
      <c r="A57" s="220"/>
      <c r="B57" s="221"/>
      <c r="C57" s="261" t="s">
        <v>284</v>
      </c>
      <c r="D57" s="257"/>
      <c r="E57" s="258">
        <v>32.69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182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32">
        <v>18</v>
      </c>
      <c r="B58" s="233" t="s">
        <v>285</v>
      </c>
      <c r="C58" s="251" t="s">
        <v>286</v>
      </c>
      <c r="D58" s="234" t="s">
        <v>132</v>
      </c>
      <c r="E58" s="235">
        <v>1</v>
      </c>
      <c r="F58" s="236"/>
      <c r="G58" s="237">
        <f>ROUND(E58*F58,2)</f>
        <v>0</v>
      </c>
      <c r="H58" s="236"/>
      <c r="I58" s="237">
        <f>ROUND(E58*H58,2)</f>
        <v>0</v>
      </c>
      <c r="J58" s="236"/>
      <c r="K58" s="237">
        <f>ROUND(E58*J58,2)</f>
        <v>0</v>
      </c>
      <c r="L58" s="237">
        <v>21</v>
      </c>
      <c r="M58" s="237">
        <f>G58*(1+L58/100)</f>
        <v>0</v>
      </c>
      <c r="N58" s="235">
        <v>0</v>
      </c>
      <c r="O58" s="235">
        <f>ROUND(E58*N58,2)</f>
        <v>0</v>
      </c>
      <c r="P58" s="235">
        <v>0</v>
      </c>
      <c r="Q58" s="235">
        <f>ROUND(E58*P58,2)</f>
        <v>0</v>
      </c>
      <c r="R58" s="237"/>
      <c r="S58" s="237" t="s">
        <v>133</v>
      </c>
      <c r="T58" s="238" t="s">
        <v>134</v>
      </c>
      <c r="U58" s="223">
        <v>0</v>
      </c>
      <c r="V58" s="223">
        <f>ROUND(E58*U58,2)</f>
        <v>0</v>
      </c>
      <c r="W58" s="223"/>
      <c r="X58" s="223" t="s">
        <v>135</v>
      </c>
      <c r="Y58" s="223" t="s">
        <v>136</v>
      </c>
      <c r="Z58" s="213"/>
      <c r="AA58" s="213"/>
      <c r="AB58" s="213"/>
      <c r="AC58" s="213"/>
      <c r="AD58" s="213"/>
      <c r="AE58" s="213"/>
      <c r="AF58" s="213"/>
      <c r="AG58" s="213" t="s">
        <v>137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2" x14ac:dyDescent="0.2">
      <c r="A59" s="220"/>
      <c r="B59" s="221"/>
      <c r="C59" s="252" t="s">
        <v>287</v>
      </c>
      <c r="D59" s="246"/>
      <c r="E59" s="246"/>
      <c r="F59" s="246"/>
      <c r="G59" s="246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23"/>
      <c r="Z59" s="213"/>
      <c r="AA59" s="213"/>
      <c r="AB59" s="213"/>
      <c r="AC59" s="213"/>
      <c r="AD59" s="213"/>
      <c r="AE59" s="213"/>
      <c r="AF59" s="213"/>
      <c r="AG59" s="213" t="s">
        <v>144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ht="22.5" outlineLevel="3" x14ac:dyDescent="0.2">
      <c r="A60" s="220"/>
      <c r="B60" s="221"/>
      <c r="C60" s="253" t="s">
        <v>288</v>
      </c>
      <c r="D60" s="248"/>
      <c r="E60" s="248"/>
      <c r="F60" s="248"/>
      <c r="G60" s="248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3"/>
      <c r="AA60" s="213"/>
      <c r="AB60" s="213"/>
      <c r="AC60" s="213"/>
      <c r="AD60" s="213"/>
      <c r="AE60" s="213"/>
      <c r="AF60" s="213"/>
      <c r="AG60" s="213" t="s">
        <v>144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47" t="str">
        <f>C60</f>
        <v>- zřízení zemní hrázky pod a nad stavební jámou (Do konstrukce hrázek se využije zemina ze dna koryta v kombinaci s technologií provizorního zahrazení dle zvyklostí dodavatele)</v>
      </c>
      <c r="BB60" s="213"/>
      <c r="BC60" s="213"/>
      <c r="BD60" s="213"/>
      <c r="BE60" s="213"/>
      <c r="BF60" s="213"/>
      <c r="BG60" s="213"/>
      <c r="BH60" s="213"/>
    </row>
    <row r="61" spans="1:60" outlineLevel="3" x14ac:dyDescent="0.2">
      <c r="A61" s="220"/>
      <c r="B61" s="221"/>
      <c r="C61" s="253" t="s">
        <v>289</v>
      </c>
      <c r="D61" s="248"/>
      <c r="E61" s="248"/>
      <c r="F61" s="248"/>
      <c r="G61" s="248"/>
      <c r="H61" s="223"/>
      <c r="I61" s="223"/>
      <c r="J61" s="223"/>
      <c r="K61" s="223"/>
      <c r="L61" s="223"/>
      <c r="M61" s="223"/>
      <c r="N61" s="222"/>
      <c r="O61" s="222"/>
      <c r="P61" s="222"/>
      <c r="Q61" s="222"/>
      <c r="R61" s="223"/>
      <c r="S61" s="223"/>
      <c r="T61" s="223"/>
      <c r="U61" s="223"/>
      <c r="V61" s="223"/>
      <c r="W61" s="223"/>
      <c r="X61" s="223"/>
      <c r="Y61" s="223"/>
      <c r="Z61" s="213"/>
      <c r="AA61" s="213"/>
      <c r="AB61" s="213"/>
      <c r="AC61" s="213"/>
      <c r="AD61" s="213"/>
      <c r="AE61" s="213"/>
      <c r="AF61" s="213"/>
      <c r="AG61" s="213" t="s">
        <v>144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3" x14ac:dyDescent="0.2">
      <c r="A62" s="220"/>
      <c r="B62" s="221"/>
      <c r="C62" s="253" t="s">
        <v>290</v>
      </c>
      <c r="D62" s="248"/>
      <c r="E62" s="248"/>
      <c r="F62" s="248"/>
      <c r="G62" s="248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23"/>
      <c r="Z62" s="213"/>
      <c r="AA62" s="213"/>
      <c r="AB62" s="213"/>
      <c r="AC62" s="213"/>
      <c r="AD62" s="213"/>
      <c r="AE62" s="213"/>
      <c r="AF62" s="213"/>
      <c r="AG62" s="213" t="s">
        <v>144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32">
        <v>19</v>
      </c>
      <c r="B63" s="233" t="s">
        <v>291</v>
      </c>
      <c r="C63" s="251" t="s">
        <v>292</v>
      </c>
      <c r="D63" s="234" t="s">
        <v>293</v>
      </c>
      <c r="E63" s="235">
        <v>2.2132800000000001</v>
      </c>
      <c r="F63" s="236"/>
      <c r="G63" s="237">
        <f>ROUND(E63*F63,2)</f>
        <v>0</v>
      </c>
      <c r="H63" s="236"/>
      <c r="I63" s="237">
        <f>ROUND(E63*H63,2)</f>
        <v>0</v>
      </c>
      <c r="J63" s="236"/>
      <c r="K63" s="237">
        <f>ROUND(E63*J63,2)</f>
        <v>0</v>
      </c>
      <c r="L63" s="237">
        <v>21</v>
      </c>
      <c r="M63" s="237">
        <f>G63*(1+L63/100)</f>
        <v>0</v>
      </c>
      <c r="N63" s="235">
        <v>1E-3</v>
      </c>
      <c r="O63" s="235">
        <f>ROUND(E63*N63,2)</f>
        <v>0</v>
      </c>
      <c r="P63" s="235">
        <v>0</v>
      </c>
      <c r="Q63" s="235">
        <f>ROUND(E63*P63,2)</f>
        <v>0</v>
      </c>
      <c r="R63" s="237" t="s">
        <v>294</v>
      </c>
      <c r="S63" s="237" t="s">
        <v>141</v>
      </c>
      <c r="T63" s="238" t="s">
        <v>134</v>
      </c>
      <c r="U63" s="223">
        <v>0</v>
      </c>
      <c r="V63" s="223">
        <f>ROUND(E63*U63,2)</f>
        <v>0</v>
      </c>
      <c r="W63" s="223"/>
      <c r="X63" s="223" t="s">
        <v>295</v>
      </c>
      <c r="Y63" s="223" t="s">
        <v>136</v>
      </c>
      <c r="Z63" s="213"/>
      <c r="AA63" s="213"/>
      <c r="AB63" s="213"/>
      <c r="AC63" s="213"/>
      <c r="AD63" s="213"/>
      <c r="AE63" s="213"/>
      <c r="AF63" s="213"/>
      <c r="AG63" s="213" t="s">
        <v>296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2" x14ac:dyDescent="0.2">
      <c r="A64" s="220"/>
      <c r="B64" s="221"/>
      <c r="C64" s="261" t="s">
        <v>297</v>
      </c>
      <c r="D64" s="257"/>
      <c r="E64" s="258">
        <v>2.2132800000000001</v>
      </c>
      <c r="F64" s="223"/>
      <c r="G64" s="223"/>
      <c r="H64" s="223"/>
      <c r="I64" s="223"/>
      <c r="J64" s="223"/>
      <c r="K64" s="223"/>
      <c r="L64" s="223"/>
      <c r="M64" s="223"/>
      <c r="N64" s="222"/>
      <c r="O64" s="222"/>
      <c r="P64" s="222"/>
      <c r="Q64" s="222"/>
      <c r="R64" s="223"/>
      <c r="S64" s="223"/>
      <c r="T64" s="223"/>
      <c r="U64" s="223"/>
      <c r="V64" s="223"/>
      <c r="W64" s="223"/>
      <c r="X64" s="223"/>
      <c r="Y64" s="223"/>
      <c r="Z64" s="213"/>
      <c r="AA64" s="213"/>
      <c r="AB64" s="213"/>
      <c r="AC64" s="213"/>
      <c r="AD64" s="213"/>
      <c r="AE64" s="213"/>
      <c r="AF64" s="213"/>
      <c r="AG64" s="213" t="s">
        <v>182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x14ac:dyDescent="0.2">
      <c r="A65" s="225" t="s">
        <v>128</v>
      </c>
      <c r="B65" s="226" t="s">
        <v>70</v>
      </c>
      <c r="C65" s="249" t="s">
        <v>71</v>
      </c>
      <c r="D65" s="227"/>
      <c r="E65" s="228"/>
      <c r="F65" s="229"/>
      <c r="G65" s="229">
        <f>SUMIF(AG66:AG80,"&lt;&gt;NOR",G66:G80)</f>
        <v>0</v>
      </c>
      <c r="H65" s="229"/>
      <c r="I65" s="229">
        <f>SUM(I66:I80)</f>
        <v>0</v>
      </c>
      <c r="J65" s="229"/>
      <c r="K65" s="229">
        <f>SUM(K66:K80)</f>
        <v>0</v>
      </c>
      <c r="L65" s="229"/>
      <c r="M65" s="229">
        <f>SUM(M66:M80)</f>
        <v>0</v>
      </c>
      <c r="N65" s="228"/>
      <c r="O65" s="228">
        <f>SUM(O66:O80)</f>
        <v>5.49</v>
      </c>
      <c r="P65" s="228"/>
      <c r="Q65" s="228">
        <f>SUM(Q66:Q80)</f>
        <v>0</v>
      </c>
      <c r="R65" s="229"/>
      <c r="S65" s="229"/>
      <c r="T65" s="230"/>
      <c r="U65" s="224"/>
      <c r="V65" s="224">
        <f>SUM(V66:V80)</f>
        <v>8.68</v>
      </c>
      <c r="W65" s="224"/>
      <c r="X65" s="224"/>
      <c r="Y65" s="224"/>
      <c r="AG65" t="s">
        <v>129</v>
      </c>
    </row>
    <row r="66" spans="1:60" outlineLevel="1" x14ac:dyDescent="0.2">
      <c r="A66" s="232">
        <v>20</v>
      </c>
      <c r="B66" s="233" t="s">
        <v>298</v>
      </c>
      <c r="C66" s="251" t="s">
        <v>299</v>
      </c>
      <c r="D66" s="234" t="s">
        <v>206</v>
      </c>
      <c r="E66" s="235">
        <v>19.5</v>
      </c>
      <c r="F66" s="236"/>
      <c r="G66" s="237">
        <f>ROUND(E66*F66,2)</f>
        <v>0</v>
      </c>
      <c r="H66" s="236"/>
      <c r="I66" s="237">
        <f>ROUND(E66*H66,2)</f>
        <v>0</v>
      </c>
      <c r="J66" s="236"/>
      <c r="K66" s="237">
        <f>ROUND(E66*J66,2)</f>
        <v>0</v>
      </c>
      <c r="L66" s="237">
        <v>21</v>
      </c>
      <c r="M66" s="237">
        <f>G66*(1+L66/100)</f>
        <v>0</v>
      </c>
      <c r="N66" s="235">
        <v>0</v>
      </c>
      <c r="O66" s="235">
        <f>ROUND(E66*N66,2)</f>
        <v>0</v>
      </c>
      <c r="P66" s="235">
        <v>0</v>
      </c>
      <c r="Q66" s="235">
        <f>ROUND(E66*P66,2)</f>
        <v>0</v>
      </c>
      <c r="R66" s="237"/>
      <c r="S66" s="237" t="s">
        <v>141</v>
      </c>
      <c r="T66" s="238" t="s">
        <v>141</v>
      </c>
      <c r="U66" s="223">
        <v>0.20200000000000001</v>
      </c>
      <c r="V66" s="223">
        <f>ROUND(E66*U66,2)</f>
        <v>3.94</v>
      </c>
      <c r="W66" s="223"/>
      <c r="X66" s="223" t="s">
        <v>135</v>
      </c>
      <c r="Y66" s="223" t="s">
        <v>136</v>
      </c>
      <c r="Z66" s="213"/>
      <c r="AA66" s="213"/>
      <c r="AB66" s="213"/>
      <c r="AC66" s="213"/>
      <c r="AD66" s="213"/>
      <c r="AE66" s="213"/>
      <c r="AF66" s="213"/>
      <c r="AG66" s="213" t="s">
        <v>137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2" x14ac:dyDescent="0.2">
      <c r="A67" s="220"/>
      <c r="B67" s="221"/>
      <c r="C67" s="261" t="s">
        <v>300</v>
      </c>
      <c r="D67" s="257"/>
      <c r="E67" s="258">
        <v>19.5</v>
      </c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3"/>
      <c r="AA67" s="213"/>
      <c r="AB67" s="213"/>
      <c r="AC67" s="213"/>
      <c r="AD67" s="213"/>
      <c r="AE67" s="213"/>
      <c r="AF67" s="213"/>
      <c r="AG67" s="213" t="s">
        <v>182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32">
        <v>21</v>
      </c>
      <c r="B68" s="233" t="s">
        <v>301</v>
      </c>
      <c r="C68" s="251" t="s">
        <v>302</v>
      </c>
      <c r="D68" s="234" t="s">
        <v>206</v>
      </c>
      <c r="E68" s="235">
        <v>2</v>
      </c>
      <c r="F68" s="236"/>
      <c r="G68" s="237">
        <f>ROUND(E68*F68,2)</f>
        <v>0</v>
      </c>
      <c r="H68" s="236"/>
      <c r="I68" s="237">
        <f>ROUND(E68*H68,2)</f>
        <v>0</v>
      </c>
      <c r="J68" s="236"/>
      <c r="K68" s="237">
        <f>ROUND(E68*J68,2)</f>
        <v>0</v>
      </c>
      <c r="L68" s="237">
        <v>21</v>
      </c>
      <c r="M68" s="237">
        <f>G68*(1+L68/100)</f>
        <v>0</v>
      </c>
      <c r="N68" s="235">
        <v>2.4639999999999999E-2</v>
      </c>
      <c r="O68" s="235">
        <f>ROUND(E68*N68,2)</f>
        <v>0.05</v>
      </c>
      <c r="P68" s="235">
        <v>0</v>
      </c>
      <c r="Q68" s="235">
        <f>ROUND(E68*P68,2)</f>
        <v>0</v>
      </c>
      <c r="R68" s="237" t="s">
        <v>303</v>
      </c>
      <c r="S68" s="237" t="s">
        <v>141</v>
      </c>
      <c r="T68" s="238" t="s">
        <v>141</v>
      </c>
      <c r="U68" s="223">
        <v>2.19</v>
      </c>
      <c r="V68" s="223">
        <f>ROUND(E68*U68,2)</f>
        <v>4.38</v>
      </c>
      <c r="W68" s="223"/>
      <c r="X68" s="223" t="s">
        <v>135</v>
      </c>
      <c r="Y68" s="223" t="s">
        <v>136</v>
      </c>
      <c r="Z68" s="213"/>
      <c r="AA68" s="213"/>
      <c r="AB68" s="213"/>
      <c r="AC68" s="213"/>
      <c r="AD68" s="213"/>
      <c r="AE68" s="213"/>
      <c r="AF68" s="213"/>
      <c r="AG68" s="213" t="s">
        <v>137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2" x14ac:dyDescent="0.2">
      <c r="A69" s="220"/>
      <c r="B69" s="221"/>
      <c r="C69" s="260" t="s">
        <v>304</v>
      </c>
      <c r="D69" s="259"/>
      <c r="E69" s="259"/>
      <c r="F69" s="259"/>
      <c r="G69" s="259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23"/>
      <c r="Z69" s="213"/>
      <c r="AA69" s="213"/>
      <c r="AB69" s="213"/>
      <c r="AC69" s="213"/>
      <c r="AD69" s="213"/>
      <c r="AE69" s="213"/>
      <c r="AF69" s="213"/>
      <c r="AG69" s="213" t="s">
        <v>179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3" x14ac:dyDescent="0.2">
      <c r="A70" s="220"/>
      <c r="B70" s="221"/>
      <c r="C70" s="263" t="s">
        <v>305</v>
      </c>
      <c r="D70" s="262"/>
      <c r="E70" s="262"/>
      <c r="F70" s="262"/>
      <c r="G70" s="262"/>
      <c r="H70" s="223"/>
      <c r="I70" s="223"/>
      <c r="J70" s="223"/>
      <c r="K70" s="223"/>
      <c r="L70" s="223"/>
      <c r="M70" s="223"/>
      <c r="N70" s="222"/>
      <c r="O70" s="222"/>
      <c r="P70" s="222"/>
      <c r="Q70" s="222"/>
      <c r="R70" s="223"/>
      <c r="S70" s="223"/>
      <c r="T70" s="223"/>
      <c r="U70" s="223"/>
      <c r="V70" s="223"/>
      <c r="W70" s="223"/>
      <c r="X70" s="223"/>
      <c r="Y70" s="223"/>
      <c r="Z70" s="213"/>
      <c r="AA70" s="213"/>
      <c r="AB70" s="213"/>
      <c r="AC70" s="213"/>
      <c r="AD70" s="213"/>
      <c r="AE70" s="213"/>
      <c r="AF70" s="213"/>
      <c r="AG70" s="213" t="s">
        <v>179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32">
        <v>22</v>
      </c>
      <c r="B71" s="233" t="s">
        <v>306</v>
      </c>
      <c r="C71" s="251" t="s">
        <v>307</v>
      </c>
      <c r="D71" s="234" t="s">
        <v>186</v>
      </c>
      <c r="E71" s="235">
        <v>0.157</v>
      </c>
      <c r="F71" s="236"/>
      <c r="G71" s="237">
        <f>ROUND(E71*F71,2)</f>
        <v>0</v>
      </c>
      <c r="H71" s="236"/>
      <c r="I71" s="237">
        <f>ROUND(E71*H71,2)</f>
        <v>0</v>
      </c>
      <c r="J71" s="236"/>
      <c r="K71" s="237">
        <f>ROUND(E71*J71,2)</f>
        <v>0</v>
      </c>
      <c r="L71" s="237">
        <v>21</v>
      </c>
      <c r="M71" s="237">
        <f>G71*(1+L71/100)</f>
        <v>0</v>
      </c>
      <c r="N71" s="235">
        <v>3.4861200000000001</v>
      </c>
      <c r="O71" s="235">
        <f>ROUND(E71*N71,2)</f>
        <v>0.55000000000000004</v>
      </c>
      <c r="P71" s="235">
        <v>0</v>
      </c>
      <c r="Q71" s="235">
        <f>ROUND(E71*P71,2)</f>
        <v>0</v>
      </c>
      <c r="R71" s="237" t="s">
        <v>303</v>
      </c>
      <c r="S71" s="237" t="s">
        <v>141</v>
      </c>
      <c r="T71" s="238" t="s">
        <v>141</v>
      </c>
      <c r="U71" s="223">
        <v>2.2799999999999998</v>
      </c>
      <c r="V71" s="223">
        <f>ROUND(E71*U71,2)</f>
        <v>0.36</v>
      </c>
      <c r="W71" s="223"/>
      <c r="X71" s="223" t="s">
        <v>135</v>
      </c>
      <c r="Y71" s="223" t="s">
        <v>136</v>
      </c>
      <c r="Z71" s="213"/>
      <c r="AA71" s="213"/>
      <c r="AB71" s="213"/>
      <c r="AC71" s="213"/>
      <c r="AD71" s="213"/>
      <c r="AE71" s="213"/>
      <c r="AF71" s="213"/>
      <c r="AG71" s="213" t="s">
        <v>137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2" x14ac:dyDescent="0.2">
      <c r="A72" s="220"/>
      <c r="B72" s="221"/>
      <c r="C72" s="260" t="s">
        <v>308</v>
      </c>
      <c r="D72" s="259"/>
      <c r="E72" s="259"/>
      <c r="F72" s="259"/>
      <c r="G72" s="259"/>
      <c r="H72" s="223"/>
      <c r="I72" s="223"/>
      <c r="J72" s="223"/>
      <c r="K72" s="223"/>
      <c r="L72" s="223"/>
      <c r="M72" s="223"/>
      <c r="N72" s="222"/>
      <c r="O72" s="222"/>
      <c r="P72" s="222"/>
      <c r="Q72" s="222"/>
      <c r="R72" s="223"/>
      <c r="S72" s="223"/>
      <c r="T72" s="223"/>
      <c r="U72" s="223"/>
      <c r="V72" s="223"/>
      <c r="W72" s="223"/>
      <c r="X72" s="223"/>
      <c r="Y72" s="223"/>
      <c r="Z72" s="213"/>
      <c r="AA72" s="213"/>
      <c r="AB72" s="213"/>
      <c r="AC72" s="213"/>
      <c r="AD72" s="213"/>
      <c r="AE72" s="213"/>
      <c r="AF72" s="213"/>
      <c r="AG72" s="213" t="s">
        <v>179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2" x14ac:dyDescent="0.2">
      <c r="A73" s="220"/>
      <c r="B73" s="221"/>
      <c r="C73" s="261" t="s">
        <v>309</v>
      </c>
      <c r="D73" s="257"/>
      <c r="E73" s="258">
        <v>0.157</v>
      </c>
      <c r="F73" s="223"/>
      <c r="G73" s="223"/>
      <c r="H73" s="223"/>
      <c r="I73" s="223"/>
      <c r="J73" s="223"/>
      <c r="K73" s="223"/>
      <c r="L73" s="223"/>
      <c r="M73" s="223"/>
      <c r="N73" s="222"/>
      <c r="O73" s="222"/>
      <c r="P73" s="222"/>
      <c r="Q73" s="222"/>
      <c r="R73" s="223"/>
      <c r="S73" s="223"/>
      <c r="T73" s="223"/>
      <c r="U73" s="223"/>
      <c r="V73" s="223"/>
      <c r="W73" s="223"/>
      <c r="X73" s="223"/>
      <c r="Y73" s="223"/>
      <c r="Z73" s="213"/>
      <c r="AA73" s="213"/>
      <c r="AB73" s="213"/>
      <c r="AC73" s="213"/>
      <c r="AD73" s="213"/>
      <c r="AE73" s="213"/>
      <c r="AF73" s="213"/>
      <c r="AG73" s="213" t="s">
        <v>182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32">
        <v>23</v>
      </c>
      <c r="B74" s="233" t="s">
        <v>310</v>
      </c>
      <c r="C74" s="251" t="s">
        <v>311</v>
      </c>
      <c r="D74" s="234" t="s">
        <v>132</v>
      </c>
      <c r="E74" s="235">
        <v>1</v>
      </c>
      <c r="F74" s="236"/>
      <c r="G74" s="237">
        <f>ROUND(E74*F74,2)</f>
        <v>0</v>
      </c>
      <c r="H74" s="236"/>
      <c r="I74" s="237">
        <f>ROUND(E74*H74,2)</f>
        <v>0</v>
      </c>
      <c r="J74" s="236"/>
      <c r="K74" s="237">
        <f>ROUND(E74*J74,2)</f>
        <v>0</v>
      </c>
      <c r="L74" s="237">
        <v>21</v>
      </c>
      <c r="M74" s="237">
        <f>G74*(1+L74/100)</f>
        <v>0</v>
      </c>
      <c r="N74" s="235">
        <v>0</v>
      </c>
      <c r="O74" s="235">
        <f>ROUND(E74*N74,2)</f>
        <v>0</v>
      </c>
      <c r="P74" s="235">
        <v>0</v>
      </c>
      <c r="Q74" s="235">
        <f>ROUND(E74*P74,2)</f>
        <v>0</v>
      </c>
      <c r="R74" s="237"/>
      <c r="S74" s="237" t="s">
        <v>133</v>
      </c>
      <c r="T74" s="238" t="s">
        <v>134</v>
      </c>
      <c r="U74" s="223">
        <v>0</v>
      </c>
      <c r="V74" s="223">
        <f>ROUND(E74*U74,2)</f>
        <v>0</v>
      </c>
      <c r="W74" s="223"/>
      <c r="X74" s="223" t="s">
        <v>135</v>
      </c>
      <c r="Y74" s="223" t="s">
        <v>136</v>
      </c>
      <c r="Z74" s="213"/>
      <c r="AA74" s="213"/>
      <c r="AB74" s="213"/>
      <c r="AC74" s="213"/>
      <c r="AD74" s="213"/>
      <c r="AE74" s="213"/>
      <c r="AF74" s="213"/>
      <c r="AG74" s="213" t="s">
        <v>137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2" x14ac:dyDescent="0.2">
      <c r="A75" s="220"/>
      <c r="B75" s="221"/>
      <c r="C75" s="252" t="s">
        <v>312</v>
      </c>
      <c r="D75" s="246"/>
      <c r="E75" s="246"/>
      <c r="F75" s="246"/>
      <c r="G75" s="246"/>
      <c r="H75" s="223"/>
      <c r="I75" s="223"/>
      <c r="J75" s="223"/>
      <c r="K75" s="223"/>
      <c r="L75" s="223"/>
      <c r="M75" s="223"/>
      <c r="N75" s="222"/>
      <c r="O75" s="222"/>
      <c r="P75" s="222"/>
      <c r="Q75" s="222"/>
      <c r="R75" s="223"/>
      <c r="S75" s="223"/>
      <c r="T75" s="223"/>
      <c r="U75" s="223"/>
      <c r="V75" s="223"/>
      <c r="W75" s="223"/>
      <c r="X75" s="223"/>
      <c r="Y75" s="223"/>
      <c r="Z75" s="213"/>
      <c r="AA75" s="213"/>
      <c r="AB75" s="213"/>
      <c r="AC75" s="213"/>
      <c r="AD75" s="213"/>
      <c r="AE75" s="213"/>
      <c r="AF75" s="213"/>
      <c r="AG75" s="213" t="s">
        <v>144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3" x14ac:dyDescent="0.2">
      <c r="A76" s="220"/>
      <c r="B76" s="221"/>
      <c r="C76" s="253" t="s">
        <v>313</v>
      </c>
      <c r="D76" s="248"/>
      <c r="E76" s="248"/>
      <c r="F76" s="248"/>
      <c r="G76" s="248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23"/>
      <c r="Z76" s="213"/>
      <c r="AA76" s="213"/>
      <c r="AB76" s="213"/>
      <c r="AC76" s="213"/>
      <c r="AD76" s="213"/>
      <c r="AE76" s="213"/>
      <c r="AF76" s="213"/>
      <c r="AG76" s="213" t="s">
        <v>144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3" x14ac:dyDescent="0.2">
      <c r="A77" s="220"/>
      <c r="B77" s="221"/>
      <c r="C77" s="253" t="s">
        <v>314</v>
      </c>
      <c r="D77" s="248"/>
      <c r="E77" s="248"/>
      <c r="F77" s="248"/>
      <c r="G77" s="248"/>
      <c r="H77" s="223"/>
      <c r="I77" s="223"/>
      <c r="J77" s="223"/>
      <c r="K77" s="223"/>
      <c r="L77" s="223"/>
      <c r="M77" s="223"/>
      <c r="N77" s="222"/>
      <c r="O77" s="222"/>
      <c r="P77" s="222"/>
      <c r="Q77" s="222"/>
      <c r="R77" s="223"/>
      <c r="S77" s="223"/>
      <c r="T77" s="223"/>
      <c r="U77" s="223"/>
      <c r="V77" s="223"/>
      <c r="W77" s="223"/>
      <c r="X77" s="223"/>
      <c r="Y77" s="223"/>
      <c r="Z77" s="213"/>
      <c r="AA77" s="213"/>
      <c r="AB77" s="213"/>
      <c r="AC77" s="213"/>
      <c r="AD77" s="213"/>
      <c r="AE77" s="213"/>
      <c r="AF77" s="213"/>
      <c r="AG77" s="213" t="s">
        <v>144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32">
        <v>24</v>
      </c>
      <c r="B78" s="233" t="s">
        <v>315</v>
      </c>
      <c r="C78" s="251" t="s">
        <v>316</v>
      </c>
      <c r="D78" s="234" t="s">
        <v>214</v>
      </c>
      <c r="E78" s="235">
        <v>3.40909</v>
      </c>
      <c r="F78" s="236"/>
      <c r="G78" s="237">
        <f>ROUND(E78*F78,2)</f>
        <v>0</v>
      </c>
      <c r="H78" s="236"/>
      <c r="I78" s="237">
        <f>ROUND(E78*H78,2)</f>
        <v>0</v>
      </c>
      <c r="J78" s="236"/>
      <c r="K78" s="237">
        <f>ROUND(E78*J78,2)</f>
        <v>0</v>
      </c>
      <c r="L78" s="237">
        <v>21</v>
      </c>
      <c r="M78" s="237">
        <f>G78*(1+L78/100)</f>
        <v>0</v>
      </c>
      <c r="N78" s="235">
        <v>1</v>
      </c>
      <c r="O78" s="235">
        <f>ROUND(E78*N78,2)</f>
        <v>3.41</v>
      </c>
      <c r="P78" s="235">
        <v>0</v>
      </c>
      <c r="Q78" s="235">
        <f>ROUND(E78*P78,2)</f>
        <v>0</v>
      </c>
      <c r="R78" s="237" t="s">
        <v>294</v>
      </c>
      <c r="S78" s="237" t="s">
        <v>141</v>
      </c>
      <c r="T78" s="238" t="s">
        <v>141</v>
      </c>
      <c r="U78" s="223">
        <v>0</v>
      </c>
      <c r="V78" s="223">
        <f>ROUND(E78*U78,2)</f>
        <v>0</v>
      </c>
      <c r="W78" s="223"/>
      <c r="X78" s="223" t="s">
        <v>295</v>
      </c>
      <c r="Y78" s="223" t="s">
        <v>136</v>
      </c>
      <c r="Z78" s="213"/>
      <c r="AA78" s="213"/>
      <c r="AB78" s="213"/>
      <c r="AC78" s="213"/>
      <c r="AD78" s="213"/>
      <c r="AE78" s="213"/>
      <c r="AF78" s="213"/>
      <c r="AG78" s="213" t="s">
        <v>296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2" x14ac:dyDescent="0.2">
      <c r="A79" s="220"/>
      <c r="B79" s="221"/>
      <c r="C79" s="261" t="s">
        <v>317</v>
      </c>
      <c r="D79" s="257"/>
      <c r="E79" s="258">
        <v>3.40909</v>
      </c>
      <c r="F79" s="223"/>
      <c r="G79" s="223"/>
      <c r="H79" s="223"/>
      <c r="I79" s="223"/>
      <c r="J79" s="223"/>
      <c r="K79" s="223"/>
      <c r="L79" s="223"/>
      <c r="M79" s="223"/>
      <c r="N79" s="222"/>
      <c r="O79" s="222"/>
      <c r="P79" s="222"/>
      <c r="Q79" s="222"/>
      <c r="R79" s="223"/>
      <c r="S79" s="223"/>
      <c r="T79" s="223"/>
      <c r="U79" s="223"/>
      <c r="V79" s="223"/>
      <c r="W79" s="223"/>
      <c r="X79" s="223"/>
      <c r="Y79" s="223"/>
      <c r="Z79" s="213"/>
      <c r="AA79" s="213"/>
      <c r="AB79" s="213"/>
      <c r="AC79" s="213"/>
      <c r="AD79" s="213"/>
      <c r="AE79" s="213"/>
      <c r="AF79" s="213"/>
      <c r="AG79" s="213" t="s">
        <v>182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ht="22.5" outlineLevel="1" x14ac:dyDescent="0.2">
      <c r="A80" s="239">
        <v>25</v>
      </c>
      <c r="B80" s="240" t="s">
        <v>318</v>
      </c>
      <c r="C80" s="250" t="s">
        <v>319</v>
      </c>
      <c r="D80" s="241" t="s">
        <v>320</v>
      </c>
      <c r="E80" s="242">
        <v>2</v>
      </c>
      <c r="F80" s="243"/>
      <c r="G80" s="244">
        <f>ROUND(E80*F80,2)</f>
        <v>0</v>
      </c>
      <c r="H80" s="243"/>
      <c r="I80" s="244">
        <f>ROUND(E80*H80,2)</f>
        <v>0</v>
      </c>
      <c r="J80" s="243"/>
      <c r="K80" s="244">
        <f>ROUND(E80*J80,2)</f>
        <v>0</v>
      </c>
      <c r="L80" s="244">
        <v>21</v>
      </c>
      <c r="M80" s="244">
        <f>G80*(1+L80/100)</f>
        <v>0</v>
      </c>
      <c r="N80" s="242">
        <v>0.74</v>
      </c>
      <c r="O80" s="242">
        <f>ROUND(E80*N80,2)</f>
        <v>1.48</v>
      </c>
      <c r="P80" s="242">
        <v>0</v>
      </c>
      <c r="Q80" s="242">
        <f>ROUND(E80*P80,2)</f>
        <v>0</v>
      </c>
      <c r="R80" s="244" t="s">
        <v>294</v>
      </c>
      <c r="S80" s="244" t="s">
        <v>141</v>
      </c>
      <c r="T80" s="245" t="s">
        <v>141</v>
      </c>
      <c r="U80" s="223">
        <v>0</v>
      </c>
      <c r="V80" s="223">
        <f>ROUND(E80*U80,2)</f>
        <v>0</v>
      </c>
      <c r="W80" s="223"/>
      <c r="X80" s="223" t="s">
        <v>295</v>
      </c>
      <c r="Y80" s="223" t="s">
        <v>136</v>
      </c>
      <c r="Z80" s="213"/>
      <c r="AA80" s="213"/>
      <c r="AB80" s="213"/>
      <c r="AC80" s="213"/>
      <c r="AD80" s="213"/>
      <c r="AE80" s="213"/>
      <c r="AF80" s="213"/>
      <c r="AG80" s="213" t="s">
        <v>296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x14ac:dyDescent="0.2">
      <c r="A81" s="225" t="s">
        <v>128</v>
      </c>
      <c r="B81" s="226" t="s">
        <v>72</v>
      </c>
      <c r="C81" s="249" t="s">
        <v>73</v>
      </c>
      <c r="D81" s="227"/>
      <c r="E81" s="228"/>
      <c r="F81" s="229"/>
      <c r="G81" s="229">
        <f>SUMIF(AG82:AG105,"&lt;&gt;NOR",G82:G105)</f>
        <v>0</v>
      </c>
      <c r="H81" s="229"/>
      <c r="I81" s="229">
        <f>SUM(I82:I105)</f>
        <v>0</v>
      </c>
      <c r="J81" s="229"/>
      <c r="K81" s="229">
        <f>SUM(K82:K105)</f>
        <v>0</v>
      </c>
      <c r="L81" s="229"/>
      <c r="M81" s="229">
        <f>SUM(M82:M105)</f>
        <v>0</v>
      </c>
      <c r="N81" s="228"/>
      <c r="O81" s="228">
        <f>SUM(O82:O105)</f>
        <v>89.28</v>
      </c>
      <c r="P81" s="228"/>
      <c r="Q81" s="228">
        <f>SUM(Q82:Q105)</f>
        <v>0</v>
      </c>
      <c r="R81" s="229"/>
      <c r="S81" s="229"/>
      <c r="T81" s="230"/>
      <c r="U81" s="224"/>
      <c r="V81" s="224">
        <f>SUM(V82:V105)</f>
        <v>238.41999999999996</v>
      </c>
      <c r="W81" s="224"/>
      <c r="X81" s="224"/>
      <c r="Y81" s="224"/>
      <c r="AG81" t="s">
        <v>129</v>
      </c>
    </row>
    <row r="82" spans="1:60" outlineLevel="1" x14ac:dyDescent="0.2">
      <c r="A82" s="232">
        <v>26</v>
      </c>
      <c r="B82" s="233" t="s">
        <v>321</v>
      </c>
      <c r="C82" s="251" t="s">
        <v>322</v>
      </c>
      <c r="D82" s="234" t="s">
        <v>186</v>
      </c>
      <c r="E82" s="235">
        <v>19.407900000000001</v>
      </c>
      <c r="F82" s="236"/>
      <c r="G82" s="237">
        <f>ROUND(E82*F82,2)</f>
        <v>0</v>
      </c>
      <c r="H82" s="236"/>
      <c r="I82" s="237">
        <f>ROUND(E82*H82,2)</f>
        <v>0</v>
      </c>
      <c r="J82" s="236"/>
      <c r="K82" s="237">
        <f>ROUND(E82*J82,2)</f>
        <v>0</v>
      </c>
      <c r="L82" s="237">
        <v>21</v>
      </c>
      <c r="M82" s="237">
        <f>G82*(1+L82/100)</f>
        <v>0</v>
      </c>
      <c r="N82" s="235">
        <v>2.9559700000000002</v>
      </c>
      <c r="O82" s="235">
        <f>ROUND(E82*N82,2)</f>
        <v>57.37</v>
      </c>
      <c r="P82" s="235">
        <v>0</v>
      </c>
      <c r="Q82" s="235">
        <f>ROUND(E82*P82,2)</f>
        <v>0</v>
      </c>
      <c r="R82" s="237" t="s">
        <v>323</v>
      </c>
      <c r="S82" s="237" t="s">
        <v>141</v>
      </c>
      <c r="T82" s="238" t="s">
        <v>141</v>
      </c>
      <c r="U82" s="223">
        <v>3.8820000000000001</v>
      </c>
      <c r="V82" s="223">
        <f>ROUND(E82*U82,2)</f>
        <v>75.34</v>
      </c>
      <c r="W82" s="223"/>
      <c r="X82" s="223" t="s">
        <v>135</v>
      </c>
      <c r="Y82" s="223" t="s">
        <v>136</v>
      </c>
      <c r="Z82" s="213"/>
      <c r="AA82" s="213"/>
      <c r="AB82" s="213"/>
      <c r="AC82" s="213"/>
      <c r="AD82" s="213"/>
      <c r="AE82" s="213"/>
      <c r="AF82" s="213"/>
      <c r="AG82" s="213" t="s">
        <v>137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2" x14ac:dyDescent="0.2">
      <c r="A83" s="220"/>
      <c r="B83" s="221"/>
      <c r="C83" s="252" t="s">
        <v>324</v>
      </c>
      <c r="D83" s="246"/>
      <c r="E83" s="246"/>
      <c r="F83" s="246"/>
      <c r="G83" s="246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23"/>
      <c r="Z83" s="213"/>
      <c r="AA83" s="213"/>
      <c r="AB83" s="213"/>
      <c r="AC83" s="213"/>
      <c r="AD83" s="213"/>
      <c r="AE83" s="213"/>
      <c r="AF83" s="213"/>
      <c r="AG83" s="213" t="s">
        <v>144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2" x14ac:dyDescent="0.2">
      <c r="A84" s="220"/>
      <c r="B84" s="221"/>
      <c r="C84" s="261" t="s">
        <v>325</v>
      </c>
      <c r="D84" s="257"/>
      <c r="E84" s="258">
        <v>3.6720000000000002</v>
      </c>
      <c r="F84" s="223"/>
      <c r="G84" s="223"/>
      <c r="H84" s="223"/>
      <c r="I84" s="223"/>
      <c r="J84" s="223"/>
      <c r="K84" s="223"/>
      <c r="L84" s="223"/>
      <c r="M84" s="223"/>
      <c r="N84" s="222"/>
      <c r="O84" s="222"/>
      <c r="P84" s="222"/>
      <c r="Q84" s="222"/>
      <c r="R84" s="223"/>
      <c r="S84" s="223"/>
      <c r="T84" s="223"/>
      <c r="U84" s="223"/>
      <c r="V84" s="223"/>
      <c r="W84" s="223"/>
      <c r="X84" s="223"/>
      <c r="Y84" s="223"/>
      <c r="Z84" s="213"/>
      <c r="AA84" s="213"/>
      <c r="AB84" s="213"/>
      <c r="AC84" s="213"/>
      <c r="AD84" s="213"/>
      <c r="AE84" s="213"/>
      <c r="AF84" s="213"/>
      <c r="AG84" s="213" t="s">
        <v>182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3" x14ac:dyDescent="0.2">
      <c r="A85" s="220"/>
      <c r="B85" s="221"/>
      <c r="C85" s="261" t="s">
        <v>326</v>
      </c>
      <c r="D85" s="257"/>
      <c r="E85" s="258">
        <v>11.267099999999999</v>
      </c>
      <c r="F85" s="223"/>
      <c r="G85" s="223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23"/>
      <c r="Z85" s="213"/>
      <c r="AA85" s="213"/>
      <c r="AB85" s="213"/>
      <c r="AC85" s="213"/>
      <c r="AD85" s="213"/>
      <c r="AE85" s="213"/>
      <c r="AF85" s="213"/>
      <c r="AG85" s="213" t="s">
        <v>182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3" x14ac:dyDescent="0.2">
      <c r="A86" s="220"/>
      <c r="B86" s="221"/>
      <c r="C86" s="261" t="s">
        <v>327</v>
      </c>
      <c r="D86" s="257"/>
      <c r="E86" s="258">
        <v>4.4687999999999999</v>
      </c>
      <c r="F86" s="223"/>
      <c r="G86" s="223"/>
      <c r="H86" s="223"/>
      <c r="I86" s="223"/>
      <c r="J86" s="223"/>
      <c r="K86" s="223"/>
      <c r="L86" s="223"/>
      <c r="M86" s="223"/>
      <c r="N86" s="222"/>
      <c r="O86" s="222"/>
      <c r="P86" s="222"/>
      <c r="Q86" s="222"/>
      <c r="R86" s="223"/>
      <c r="S86" s="223"/>
      <c r="T86" s="223"/>
      <c r="U86" s="223"/>
      <c r="V86" s="223"/>
      <c r="W86" s="223"/>
      <c r="X86" s="223"/>
      <c r="Y86" s="223"/>
      <c r="Z86" s="213"/>
      <c r="AA86" s="213"/>
      <c r="AB86" s="213"/>
      <c r="AC86" s="213"/>
      <c r="AD86" s="213"/>
      <c r="AE86" s="213"/>
      <c r="AF86" s="213"/>
      <c r="AG86" s="213" t="s">
        <v>182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32">
        <v>27</v>
      </c>
      <c r="B87" s="233" t="s">
        <v>328</v>
      </c>
      <c r="C87" s="251" t="s">
        <v>329</v>
      </c>
      <c r="D87" s="234" t="s">
        <v>186</v>
      </c>
      <c r="E87" s="235">
        <v>9.5660000000000007</v>
      </c>
      <c r="F87" s="236"/>
      <c r="G87" s="237">
        <f>ROUND(E87*F87,2)</f>
        <v>0</v>
      </c>
      <c r="H87" s="236"/>
      <c r="I87" s="237">
        <f>ROUND(E87*H87,2)</f>
        <v>0</v>
      </c>
      <c r="J87" s="236"/>
      <c r="K87" s="237">
        <f>ROUND(E87*J87,2)</f>
        <v>0</v>
      </c>
      <c r="L87" s="237">
        <v>21</v>
      </c>
      <c r="M87" s="237">
        <f>G87*(1+L87/100)</f>
        <v>0</v>
      </c>
      <c r="N87" s="235">
        <v>3.0044900000000001</v>
      </c>
      <c r="O87" s="235">
        <f>ROUND(E87*N87,2)</f>
        <v>28.74</v>
      </c>
      <c r="P87" s="235">
        <v>0</v>
      </c>
      <c r="Q87" s="235">
        <f>ROUND(E87*P87,2)</f>
        <v>0</v>
      </c>
      <c r="R87" s="237" t="s">
        <v>323</v>
      </c>
      <c r="S87" s="237" t="s">
        <v>141</v>
      </c>
      <c r="T87" s="238" t="s">
        <v>141</v>
      </c>
      <c r="U87" s="223">
        <v>4.5739999999999998</v>
      </c>
      <c r="V87" s="223">
        <f>ROUND(E87*U87,2)</f>
        <v>43.75</v>
      </c>
      <c r="W87" s="223"/>
      <c r="X87" s="223" t="s">
        <v>135</v>
      </c>
      <c r="Y87" s="223" t="s">
        <v>136</v>
      </c>
      <c r="Z87" s="213"/>
      <c r="AA87" s="213"/>
      <c r="AB87" s="213"/>
      <c r="AC87" s="213"/>
      <c r="AD87" s="213"/>
      <c r="AE87" s="213"/>
      <c r="AF87" s="213"/>
      <c r="AG87" s="213" t="s">
        <v>137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2" x14ac:dyDescent="0.2">
      <c r="A88" s="220"/>
      <c r="B88" s="221"/>
      <c r="C88" s="261" t="s">
        <v>330</v>
      </c>
      <c r="D88" s="257"/>
      <c r="E88" s="258">
        <v>3.76</v>
      </c>
      <c r="F88" s="223"/>
      <c r="G88" s="223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23"/>
      <c r="Z88" s="213"/>
      <c r="AA88" s="213"/>
      <c r="AB88" s="213"/>
      <c r="AC88" s="213"/>
      <c r="AD88" s="213"/>
      <c r="AE88" s="213"/>
      <c r="AF88" s="213"/>
      <c r="AG88" s="213" t="s">
        <v>182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3" x14ac:dyDescent="0.2">
      <c r="A89" s="220"/>
      <c r="B89" s="221"/>
      <c r="C89" s="261" t="s">
        <v>331</v>
      </c>
      <c r="D89" s="257"/>
      <c r="E89" s="258">
        <v>1.9079999999999999</v>
      </c>
      <c r="F89" s="223"/>
      <c r="G89" s="223"/>
      <c r="H89" s="223"/>
      <c r="I89" s="223"/>
      <c r="J89" s="223"/>
      <c r="K89" s="223"/>
      <c r="L89" s="223"/>
      <c r="M89" s="223"/>
      <c r="N89" s="222"/>
      <c r="O89" s="222"/>
      <c r="P89" s="222"/>
      <c r="Q89" s="222"/>
      <c r="R89" s="223"/>
      <c r="S89" s="223"/>
      <c r="T89" s="223"/>
      <c r="U89" s="223"/>
      <c r="V89" s="223"/>
      <c r="W89" s="223"/>
      <c r="X89" s="223"/>
      <c r="Y89" s="223"/>
      <c r="Z89" s="213"/>
      <c r="AA89" s="213"/>
      <c r="AB89" s="213"/>
      <c r="AC89" s="213"/>
      <c r="AD89" s="213"/>
      <c r="AE89" s="213"/>
      <c r="AF89" s="213"/>
      <c r="AG89" s="213" t="s">
        <v>182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3" x14ac:dyDescent="0.2">
      <c r="A90" s="220"/>
      <c r="B90" s="221"/>
      <c r="C90" s="261" t="s">
        <v>332</v>
      </c>
      <c r="D90" s="257"/>
      <c r="E90" s="258">
        <v>1.528</v>
      </c>
      <c r="F90" s="223"/>
      <c r="G90" s="223"/>
      <c r="H90" s="223"/>
      <c r="I90" s="223"/>
      <c r="J90" s="223"/>
      <c r="K90" s="223"/>
      <c r="L90" s="223"/>
      <c r="M90" s="223"/>
      <c r="N90" s="222"/>
      <c r="O90" s="222"/>
      <c r="P90" s="222"/>
      <c r="Q90" s="222"/>
      <c r="R90" s="223"/>
      <c r="S90" s="223"/>
      <c r="T90" s="223"/>
      <c r="U90" s="223"/>
      <c r="V90" s="223"/>
      <c r="W90" s="223"/>
      <c r="X90" s="223"/>
      <c r="Y90" s="223"/>
      <c r="Z90" s="213"/>
      <c r="AA90" s="213"/>
      <c r="AB90" s="213"/>
      <c r="AC90" s="213"/>
      <c r="AD90" s="213"/>
      <c r="AE90" s="213"/>
      <c r="AF90" s="213"/>
      <c r="AG90" s="213" t="s">
        <v>182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3" x14ac:dyDescent="0.2">
      <c r="A91" s="220"/>
      <c r="B91" s="221"/>
      <c r="C91" s="261" t="s">
        <v>333</v>
      </c>
      <c r="D91" s="257"/>
      <c r="E91" s="258">
        <v>0.95499999999999996</v>
      </c>
      <c r="F91" s="223"/>
      <c r="G91" s="223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23"/>
      <c r="Z91" s="213"/>
      <c r="AA91" s="213"/>
      <c r="AB91" s="213"/>
      <c r="AC91" s="213"/>
      <c r="AD91" s="213"/>
      <c r="AE91" s="213"/>
      <c r="AF91" s="213"/>
      <c r="AG91" s="213" t="s">
        <v>182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3" x14ac:dyDescent="0.2">
      <c r="A92" s="220"/>
      <c r="B92" s="221"/>
      <c r="C92" s="261" t="s">
        <v>334</v>
      </c>
      <c r="D92" s="257"/>
      <c r="E92" s="258">
        <v>1.415</v>
      </c>
      <c r="F92" s="223"/>
      <c r="G92" s="223"/>
      <c r="H92" s="223"/>
      <c r="I92" s="223"/>
      <c r="J92" s="223"/>
      <c r="K92" s="223"/>
      <c r="L92" s="223"/>
      <c r="M92" s="223"/>
      <c r="N92" s="222"/>
      <c r="O92" s="222"/>
      <c r="P92" s="222"/>
      <c r="Q92" s="222"/>
      <c r="R92" s="223"/>
      <c r="S92" s="223"/>
      <c r="T92" s="223"/>
      <c r="U92" s="223"/>
      <c r="V92" s="223"/>
      <c r="W92" s="223"/>
      <c r="X92" s="223"/>
      <c r="Y92" s="223"/>
      <c r="Z92" s="213"/>
      <c r="AA92" s="213"/>
      <c r="AB92" s="213"/>
      <c r="AC92" s="213"/>
      <c r="AD92" s="213"/>
      <c r="AE92" s="213"/>
      <c r="AF92" s="213"/>
      <c r="AG92" s="213" t="s">
        <v>182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ht="22.5" outlineLevel="1" x14ac:dyDescent="0.2">
      <c r="A93" s="232">
        <v>28</v>
      </c>
      <c r="B93" s="233" t="s">
        <v>335</v>
      </c>
      <c r="C93" s="251" t="s">
        <v>336</v>
      </c>
      <c r="D93" s="234" t="s">
        <v>176</v>
      </c>
      <c r="E93" s="235">
        <v>39.635599999999997</v>
      </c>
      <c r="F93" s="236"/>
      <c r="G93" s="237">
        <f>ROUND(E93*F93,2)</f>
        <v>0</v>
      </c>
      <c r="H93" s="236"/>
      <c r="I93" s="237">
        <f>ROUND(E93*H93,2)</f>
        <v>0</v>
      </c>
      <c r="J93" s="236"/>
      <c r="K93" s="237">
        <f>ROUND(E93*J93,2)</f>
        <v>0</v>
      </c>
      <c r="L93" s="237">
        <v>21</v>
      </c>
      <c r="M93" s="237">
        <f>G93*(1+L93/100)</f>
        <v>0</v>
      </c>
      <c r="N93" s="235">
        <v>1.4500000000000001E-2</v>
      </c>
      <c r="O93" s="235">
        <f>ROUND(E93*N93,2)</f>
        <v>0.56999999999999995</v>
      </c>
      <c r="P93" s="235">
        <v>0</v>
      </c>
      <c r="Q93" s="235">
        <f>ROUND(E93*P93,2)</f>
        <v>0</v>
      </c>
      <c r="R93" s="237" t="s">
        <v>323</v>
      </c>
      <c r="S93" s="237" t="s">
        <v>141</v>
      </c>
      <c r="T93" s="238" t="s">
        <v>141</v>
      </c>
      <c r="U93" s="223">
        <v>1.9059999999999999</v>
      </c>
      <c r="V93" s="223">
        <f>ROUND(E93*U93,2)</f>
        <v>75.55</v>
      </c>
      <c r="W93" s="223"/>
      <c r="X93" s="223" t="s">
        <v>135</v>
      </c>
      <c r="Y93" s="223" t="s">
        <v>136</v>
      </c>
      <c r="Z93" s="213"/>
      <c r="AA93" s="213"/>
      <c r="AB93" s="213"/>
      <c r="AC93" s="213"/>
      <c r="AD93" s="213"/>
      <c r="AE93" s="213"/>
      <c r="AF93" s="213"/>
      <c r="AG93" s="213" t="s">
        <v>137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2" x14ac:dyDescent="0.2">
      <c r="A94" s="220"/>
      <c r="B94" s="221"/>
      <c r="C94" s="261" t="s">
        <v>337</v>
      </c>
      <c r="D94" s="257"/>
      <c r="E94" s="258">
        <v>9.4550000000000001</v>
      </c>
      <c r="F94" s="223"/>
      <c r="G94" s="223"/>
      <c r="H94" s="223"/>
      <c r="I94" s="223"/>
      <c r="J94" s="223"/>
      <c r="K94" s="223"/>
      <c r="L94" s="223"/>
      <c r="M94" s="223"/>
      <c r="N94" s="222"/>
      <c r="O94" s="222"/>
      <c r="P94" s="222"/>
      <c r="Q94" s="222"/>
      <c r="R94" s="223"/>
      <c r="S94" s="223"/>
      <c r="T94" s="223"/>
      <c r="U94" s="223"/>
      <c r="V94" s="223"/>
      <c r="W94" s="223"/>
      <c r="X94" s="223"/>
      <c r="Y94" s="223"/>
      <c r="Z94" s="213"/>
      <c r="AA94" s="213"/>
      <c r="AB94" s="213"/>
      <c r="AC94" s="213"/>
      <c r="AD94" s="213"/>
      <c r="AE94" s="213"/>
      <c r="AF94" s="213"/>
      <c r="AG94" s="213" t="s">
        <v>182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3" x14ac:dyDescent="0.2">
      <c r="A95" s="220"/>
      <c r="B95" s="221"/>
      <c r="C95" s="261" t="s">
        <v>338</v>
      </c>
      <c r="D95" s="257"/>
      <c r="E95" s="258">
        <v>11.676</v>
      </c>
      <c r="F95" s="223"/>
      <c r="G95" s="223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23"/>
      <c r="Z95" s="213"/>
      <c r="AA95" s="213"/>
      <c r="AB95" s="213"/>
      <c r="AC95" s="213"/>
      <c r="AD95" s="213"/>
      <c r="AE95" s="213"/>
      <c r="AF95" s="213"/>
      <c r="AG95" s="213" t="s">
        <v>182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3" x14ac:dyDescent="0.2">
      <c r="A96" s="220"/>
      <c r="B96" s="221"/>
      <c r="C96" s="261" t="s">
        <v>339</v>
      </c>
      <c r="D96" s="257"/>
      <c r="E96" s="258">
        <v>9.0245999999999995</v>
      </c>
      <c r="F96" s="223"/>
      <c r="G96" s="223"/>
      <c r="H96" s="223"/>
      <c r="I96" s="223"/>
      <c r="J96" s="223"/>
      <c r="K96" s="223"/>
      <c r="L96" s="223"/>
      <c r="M96" s="223"/>
      <c r="N96" s="222"/>
      <c r="O96" s="222"/>
      <c r="P96" s="222"/>
      <c r="Q96" s="222"/>
      <c r="R96" s="223"/>
      <c r="S96" s="223"/>
      <c r="T96" s="223"/>
      <c r="U96" s="223"/>
      <c r="V96" s="223"/>
      <c r="W96" s="223"/>
      <c r="X96" s="223"/>
      <c r="Y96" s="223"/>
      <c r="Z96" s="213"/>
      <c r="AA96" s="213"/>
      <c r="AB96" s="213"/>
      <c r="AC96" s="213"/>
      <c r="AD96" s="213"/>
      <c r="AE96" s="213"/>
      <c r="AF96" s="213"/>
      <c r="AG96" s="213" t="s">
        <v>182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3" x14ac:dyDescent="0.2">
      <c r="A97" s="220"/>
      <c r="B97" s="221"/>
      <c r="C97" s="261" t="s">
        <v>340</v>
      </c>
      <c r="D97" s="257"/>
      <c r="E97" s="258">
        <v>3.82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23"/>
      <c r="Z97" s="213"/>
      <c r="AA97" s="213"/>
      <c r="AB97" s="213"/>
      <c r="AC97" s="213"/>
      <c r="AD97" s="213"/>
      <c r="AE97" s="213"/>
      <c r="AF97" s="213"/>
      <c r="AG97" s="213" t="s">
        <v>182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3" x14ac:dyDescent="0.2">
      <c r="A98" s="220"/>
      <c r="B98" s="221"/>
      <c r="C98" s="261" t="s">
        <v>341</v>
      </c>
      <c r="D98" s="257"/>
      <c r="E98" s="258">
        <v>5.66</v>
      </c>
      <c r="F98" s="223"/>
      <c r="G98" s="223"/>
      <c r="H98" s="223"/>
      <c r="I98" s="223"/>
      <c r="J98" s="223"/>
      <c r="K98" s="223"/>
      <c r="L98" s="223"/>
      <c r="M98" s="223"/>
      <c r="N98" s="222"/>
      <c r="O98" s="222"/>
      <c r="P98" s="222"/>
      <c r="Q98" s="222"/>
      <c r="R98" s="223"/>
      <c r="S98" s="223"/>
      <c r="T98" s="223"/>
      <c r="U98" s="223"/>
      <c r="V98" s="223"/>
      <c r="W98" s="223"/>
      <c r="X98" s="223"/>
      <c r="Y98" s="223"/>
      <c r="Z98" s="213"/>
      <c r="AA98" s="213"/>
      <c r="AB98" s="213"/>
      <c r="AC98" s="213"/>
      <c r="AD98" s="213"/>
      <c r="AE98" s="213"/>
      <c r="AF98" s="213"/>
      <c r="AG98" s="213" t="s">
        <v>182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ht="22.5" outlineLevel="1" x14ac:dyDescent="0.2">
      <c r="A99" s="239">
        <v>29</v>
      </c>
      <c r="B99" s="240" t="s">
        <v>342</v>
      </c>
      <c r="C99" s="250" t="s">
        <v>343</v>
      </c>
      <c r="D99" s="241" t="s">
        <v>176</v>
      </c>
      <c r="E99" s="242">
        <v>39.635599999999997</v>
      </c>
      <c r="F99" s="243"/>
      <c r="G99" s="244">
        <f>ROUND(E99*F99,2)</f>
        <v>0</v>
      </c>
      <c r="H99" s="243"/>
      <c r="I99" s="244">
        <f>ROUND(E99*H99,2)</f>
        <v>0</v>
      </c>
      <c r="J99" s="243"/>
      <c r="K99" s="244">
        <f>ROUND(E99*J99,2)</f>
        <v>0</v>
      </c>
      <c r="L99" s="244">
        <v>21</v>
      </c>
      <c r="M99" s="244">
        <f>G99*(1+L99/100)</f>
        <v>0</v>
      </c>
      <c r="N99" s="242">
        <v>9.6000000000000002E-4</v>
      </c>
      <c r="O99" s="242">
        <f>ROUND(E99*N99,2)</f>
        <v>0.04</v>
      </c>
      <c r="P99" s="242">
        <v>0</v>
      </c>
      <c r="Q99" s="242">
        <f>ROUND(E99*P99,2)</f>
        <v>0</v>
      </c>
      <c r="R99" s="244" t="s">
        <v>323</v>
      </c>
      <c r="S99" s="244" t="s">
        <v>141</v>
      </c>
      <c r="T99" s="245" t="s">
        <v>141</v>
      </c>
      <c r="U99" s="223">
        <v>0.628</v>
      </c>
      <c r="V99" s="223">
        <f>ROUND(E99*U99,2)</f>
        <v>24.89</v>
      </c>
      <c r="W99" s="223"/>
      <c r="X99" s="223" t="s">
        <v>135</v>
      </c>
      <c r="Y99" s="223" t="s">
        <v>136</v>
      </c>
      <c r="Z99" s="213"/>
      <c r="AA99" s="213"/>
      <c r="AB99" s="213"/>
      <c r="AC99" s="213"/>
      <c r="AD99" s="213"/>
      <c r="AE99" s="213"/>
      <c r="AF99" s="213"/>
      <c r="AG99" s="213" t="s">
        <v>137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32">
        <v>30</v>
      </c>
      <c r="B100" s="233" t="s">
        <v>344</v>
      </c>
      <c r="C100" s="251" t="s">
        <v>345</v>
      </c>
      <c r="D100" s="234" t="s">
        <v>214</v>
      </c>
      <c r="E100" s="235">
        <v>0.37935000000000002</v>
      </c>
      <c r="F100" s="236"/>
      <c r="G100" s="237">
        <f>ROUND(E100*F100,2)</f>
        <v>0</v>
      </c>
      <c r="H100" s="236"/>
      <c r="I100" s="237">
        <f>ROUND(E100*H100,2)</f>
        <v>0</v>
      </c>
      <c r="J100" s="236"/>
      <c r="K100" s="237">
        <f>ROUND(E100*J100,2)</f>
        <v>0</v>
      </c>
      <c r="L100" s="237">
        <v>21</v>
      </c>
      <c r="M100" s="237">
        <f>G100*(1+L100/100)</f>
        <v>0</v>
      </c>
      <c r="N100" s="235">
        <v>1.0610299999999999</v>
      </c>
      <c r="O100" s="235">
        <f>ROUND(E100*N100,2)</f>
        <v>0.4</v>
      </c>
      <c r="P100" s="235">
        <v>0</v>
      </c>
      <c r="Q100" s="235">
        <f>ROUND(E100*P100,2)</f>
        <v>0</v>
      </c>
      <c r="R100" s="237" t="s">
        <v>323</v>
      </c>
      <c r="S100" s="237" t="s">
        <v>141</v>
      </c>
      <c r="T100" s="238" t="s">
        <v>141</v>
      </c>
      <c r="U100" s="223">
        <v>21.445</v>
      </c>
      <c r="V100" s="223">
        <f>ROUND(E100*U100,2)</f>
        <v>8.14</v>
      </c>
      <c r="W100" s="223"/>
      <c r="X100" s="223" t="s">
        <v>135</v>
      </c>
      <c r="Y100" s="223" t="s">
        <v>136</v>
      </c>
      <c r="Z100" s="213"/>
      <c r="AA100" s="213"/>
      <c r="AB100" s="213"/>
      <c r="AC100" s="213"/>
      <c r="AD100" s="213"/>
      <c r="AE100" s="213"/>
      <c r="AF100" s="213"/>
      <c r="AG100" s="213" t="s">
        <v>137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2" x14ac:dyDescent="0.2">
      <c r="A101" s="220"/>
      <c r="B101" s="221"/>
      <c r="C101" s="261" t="s">
        <v>346</v>
      </c>
      <c r="D101" s="257"/>
      <c r="E101" s="258">
        <v>0.37935000000000002</v>
      </c>
      <c r="F101" s="223"/>
      <c r="G101" s="223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23"/>
      <c r="Z101" s="213"/>
      <c r="AA101" s="213"/>
      <c r="AB101" s="213"/>
      <c r="AC101" s="213"/>
      <c r="AD101" s="213"/>
      <c r="AE101" s="213"/>
      <c r="AF101" s="213"/>
      <c r="AG101" s="213" t="s">
        <v>182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ht="22.5" outlineLevel="1" x14ac:dyDescent="0.2">
      <c r="A102" s="232">
        <v>31</v>
      </c>
      <c r="B102" s="233" t="s">
        <v>347</v>
      </c>
      <c r="C102" s="251" t="s">
        <v>348</v>
      </c>
      <c r="D102" s="234" t="s">
        <v>186</v>
      </c>
      <c r="E102" s="235">
        <v>0.69399999999999995</v>
      </c>
      <c r="F102" s="236"/>
      <c r="G102" s="237">
        <f>ROUND(E102*F102,2)</f>
        <v>0</v>
      </c>
      <c r="H102" s="236"/>
      <c r="I102" s="237">
        <f>ROUND(E102*H102,2)</f>
        <v>0</v>
      </c>
      <c r="J102" s="236"/>
      <c r="K102" s="237">
        <f>ROUND(E102*J102,2)</f>
        <v>0</v>
      </c>
      <c r="L102" s="237">
        <v>21</v>
      </c>
      <c r="M102" s="237">
        <f>G102*(1+L102/100)</f>
        <v>0</v>
      </c>
      <c r="N102" s="235">
        <v>3.1154299999999999</v>
      </c>
      <c r="O102" s="235">
        <f>ROUND(E102*N102,2)</f>
        <v>2.16</v>
      </c>
      <c r="P102" s="235">
        <v>0</v>
      </c>
      <c r="Q102" s="235">
        <f>ROUND(E102*P102,2)</f>
        <v>0</v>
      </c>
      <c r="R102" s="237" t="s">
        <v>349</v>
      </c>
      <c r="S102" s="237" t="s">
        <v>141</v>
      </c>
      <c r="T102" s="238" t="s">
        <v>141</v>
      </c>
      <c r="U102" s="223">
        <v>15.493690000000001</v>
      </c>
      <c r="V102" s="223">
        <f>ROUND(E102*U102,2)</f>
        <v>10.75</v>
      </c>
      <c r="W102" s="223"/>
      <c r="X102" s="223" t="s">
        <v>350</v>
      </c>
      <c r="Y102" s="223" t="s">
        <v>136</v>
      </c>
      <c r="Z102" s="213"/>
      <c r="AA102" s="213"/>
      <c r="AB102" s="213"/>
      <c r="AC102" s="213"/>
      <c r="AD102" s="213"/>
      <c r="AE102" s="213"/>
      <c r="AF102" s="213"/>
      <c r="AG102" s="213" t="s">
        <v>351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2" x14ac:dyDescent="0.2">
      <c r="A103" s="220"/>
      <c r="B103" s="221"/>
      <c r="C103" s="260" t="s">
        <v>352</v>
      </c>
      <c r="D103" s="259"/>
      <c r="E103" s="259"/>
      <c r="F103" s="259"/>
      <c r="G103" s="259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23"/>
      <c r="Z103" s="213"/>
      <c r="AA103" s="213"/>
      <c r="AB103" s="213"/>
      <c r="AC103" s="213"/>
      <c r="AD103" s="213"/>
      <c r="AE103" s="213"/>
      <c r="AF103" s="213"/>
      <c r="AG103" s="213" t="s">
        <v>179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2" x14ac:dyDescent="0.2">
      <c r="A104" s="220"/>
      <c r="B104" s="221"/>
      <c r="C104" s="253" t="s">
        <v>353</v>
      </c>
      <c r="D104" s="248"/>
      <c r="E104" s="248"/>
      <c r="F104" s="248"/>
      <c r="G104" s="248"/>
      <c r="H104" s="223"/>
      <c r="I104" s="223"/>
      <c r="J104" s="223"/>
      <c r="K104" s="223"/>
      <c r="L104" s="223"/>
      <c r="M104" s="223"/>
      <c r="N104" s="222"/>
      <c r="O104" s="222"/>
      <c r="P104" s="222"/>
      <c r="Q104" s="222"/>
      <c r="R104" s="223"/>
      <c r="S104" s="223"/>
      <c r="T104" s="223"/>
      <c r="U104" s="223"/>
      <c r="V104" s="223"/>
      <c r="W104" s="223"/>
      <c r="X104" s="223"/>
      <c r="Y104" s="223"/>
      <c r="Z104" s="213"/>
      <c r="AA104" s="213"/>
      <c r="AB104" s="213"/>
      <c r="AC104" s="213"/>
      <c r="AD104" s="213"/>
      <c r="AE104" s="213"/>
      <c r="AF104" s="213"/>
      <c r="AG104" s="213" t="s">
        <v>144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2" x14ac:dyDescent="0.2">
      <c r="A105" s="220"/>
      <c r="B105" s="221"/>
      <c r="C105" s="261" t="s">
        <v>354</v>
      </c>
      <c r="D105" s="257"/>
      <c r="E105" s="258">
        <v>0.69399999999999995</v>
      </c>
      <c r="F105" s="223"/>
      <c r="G105" s="223"/>
      <c r="H105" s="223"/>
      <c r="I105" s="223"/>
      <c r="J105" s="223"/>
      <c r="K105" s="223"/>
      <c r="L105" s="223"/>
      <c r="M105" s="223"/>
      <c r="N105" s="222"/>
      <c r="O105" s="222"/>
      <c r="P105" s="222"/>
      <c r="Q105" s="222"/>
      <c r="R105" s="223"/>
      <c r="S105" s="223"/>
      <c r="T105" s="223"/>
      <c r="U105" s="223"/>
      <c r="V105" s="223"/>
      <c r="W105" s="223"/>
      <c r="X105" s="223"/>
      <c r="Y105" s="223"/>
      <c r="Z105" s="213"/>
      <c r="AA105" s="213"/>
      <c r="AB105" s="213"/>
      <c r="AC105" s="213"/>
      <c r="AD105" s="213"/>
      <c r="AE105" s="213"/>
      <c r="AF105" s="213"/>
      <c r="AG105" s="213" t="s">
        <v>182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x14ac:dyDescent="0.2">
      <c r="A106" s="225" t="s">
        <v>128</v>
      </c>
      <c r="B106" s="226" t="s">
        <v>74</v>
      </c>
      <c r="C106" s="249" t="s">
        <v>75</v>
      </c>
      <c r="D106" s="227"/>
      <c r="E106" s="228"/>
      <c r="F106" s="229"/>
      <c r="G106" s="229">
        <f>SUMIF(AG107:AG139,"&lt;&gt;NOR",G107:G139)</f>
        <v>0</v>
      </c>
      <c r="H106" s="229"/>
      <c r="I106" s="229">
        <f>SUM(I107:I139)</f>
        <v>0</v>
      </c>
      <c r="J106" s="229"/>
      <c r="K106" s="229">
        <f>SUM(K107:K139)</f>
        <v>0</v>
      </c>
      <c r="L106" s="229"/>
      <c r="M106" s="229">
        <f>SUM(M107:M139)</f>
        <v>0</v>
      </c>
      <c r="N106" s="228"/>
      <c r="O106" s="228">
        <f>SUM(O107:O139)</f>
        <v>159.62999999999997</v>
      </c>
      <c r="P106" s="228"/>
      <c r="Q106" s="228">
        <f>SUM(Q107:Q139)</f>
        <v>0</v>
      </c>
      <c r="R106" s="229"/>
      <c r="S106" s="229"/>
      <c r="T106" s="230"/>
      <c r="U106" s="224"/>
      <c r="V106" s="224">
        <f>SUM(V107:V139)</f>
        <v>150.98000000000002</v>
      </c>
      <c r="W106" s="224"/>
      <c r="X106" s="224"/>
      <c r="Y106" s="224"/>
      <c r="AG106" t="s">
        <v>129</v>
      </c>
    </row>
    <row r="107" spans="1:60" outlineLevel="1" x14ac:dyDescent="0.2">
      <c r="A107" s="232">
        <v>32</v>
      </c>
      <c r="B107" s="233" t="s">
        <v>355</v>
      </c>
      <c r="C107" s="251" t="s">
        <v>356</v>
      </c>
      <c r="D107" s="234" t="s">
        <v>176</v>
      </c>
      <c r="E107" s="235">
        <v>10.368</v>
      </c>
      <c r="F107" s="236"/>
      <c r="G107" s="237">
        <f>ROUND(E107*F107,2)</f>
        <v>0</v>
      </c>
      <c r="H107" s="236"/>
      <c r="I107" s="237">
        <f>ROUND(E107*H107,2)</f>
        <v>0</v>
      </c>
      <c r="J107" s="236"/>
      <c r="K107" s="237">
        <f>ROUND(E107*J107,2)</f>
        <v>0</v>
      </c>
      <c r="L107" s="237">
        <v>21</v>
      </c>
      <c r="M107" s="237">
        <f>G107*(1+L107/100)</f>
        <v>0</v>
      </c>
      <c r="N107" s="235">
        <v>0.39374999999999999</v>
      </c>
      <c r="O107" s="235">
        <f>ROUND(E107*N107,2)</f>
        <v>4.08</v>
      </c>
      <c r="P107" s="235">
        <v>0</v>
      </c>
      <c r="Q107" s="235">
        <f>ROUND(E107*P107,2)</f>
        <v>0</v>
      </c>
      <c r="R107" s="237" t="s">
        <v>323</v>
      </c>
      <c r="S107" s="237" t="s">
        <v>141</v>
      </c>
      <c r="T107" s="238" t="s">
        <v>141</v>
      </c>
      <c r="U107" s="223">
        <v>0.248</v>
      </c>
      <c r="V107" s="223">
        <f>ROUND(E107*U107,2)</f>
        <v>2.57</v>
      </c>
      <c r="W107" s="223"/>
      <c r="X107" s="223" t="s">
        <v>135</v>
      </c>
      <c r="Y107" s="223" t="s">
        <v>136</v>
      </c>
      <c r="Z107" s="213"/>
      <c r="AA107" s="213"/>
      <c r="AB107" s="213"/>
      <c r="AC107" s="213"/>
      <c r="AD107" s="213"/>
      <c r="AE107" s="213"/>
      <c r="AF107" s="213"/>
      <c r="AG107" s="213" t="s">
        <v>137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2" x14ac:dyDescent="0.2">
      <c r="A108" s="220"/>
      <c r="B108" s="221"/>
      <c r="C108" s="252" t="s">
        <v>357</v>
      </c>
      <c r="D108" s="246"/>
      <c r="E108" s="246"/>
      <c r="F108" s="246"/>
      <c r="G108" s="246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23"/>
      <c r="Z108" s="213"/>
      <c r="AA108" s="213"/>
      <c r="AB108" s="213"/>
      <c r="AC108" s="213"/>
      <c r="AD108" s="213"/>
      <c r="AE108" s="213"/>
      <c r="AF108" s="213"/>
      <c r="AG108" s="213" t="s">
        <v>144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2" x14ac:dyDescent="0.2">
      <c r="A109" s="220"/>
      <c r="B109" s="221"/>
      <c r="C109" s="261" t="s">
        <v>358</v>
      </c>
      <c r="D109" s="257"/>
      <c r="E109" s="258">
        <v>10.368</v>
      </c>
      <c r="F109" s="223"/>
      <c r="G109" s="223"/>
      <c r="H109" s="223"/>
      <c r="I109" s="223"/>
      <c r="J109" s="223"/>
      <c r="K109" s="223"/>
      <c r="L109" s="223"/>
      <c r="M109" s="223"/>
      <c r="N109" s="222"/>
      <c r="O109" s="222"/>
      <c r="P109" s="222"/>
      <c r="Q109" s="222"/>
      <c r="R109" s="223"/>
      <c r="S109" s="223"/>
      <c r="T109" s="223"/>
      <c r="U109" s="223"/>
      <c r="V109" s="223"/>
      <c r="W109" s="223"/>
      <c r="X109" s="223"/>
      <c r="Y109" s="223"/>
      <c r="Z109" s="213"/>
      <c r="AA109" s="213"/>
      <c r="AB109" s="213"/>
      <c r="AC109" s="213"/>
      <c r="AD109" s="213"/>
      <c r="AE109" s="213"/>
      <c r="AF109" s="213"/>
      <c r="AG109" s="213" t="s">
        <v>182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32">
        <v>33</v>
      </c>
      <c r="B110" s="233" t="s">
        <v>359</v>
      </c>
      <c r="C110" s="251" t="s">
        <v>360</v>
      </c>
      <c r="D110" s="234" t="s">
        <v>176</v>
      </c>
      <c r="E110" s="235">
        <v>125.774</v>
      </c>
      <c r="F110" s="236"/>
      <c r="G110" s="237">
        <f>ROUND(E110*F110,2)</f>
        <v>0</v>
      </c>
      <c r="H110" s="236"/>
      <c r="I110" s="237">
        <f>ROUND(E110*H110,2)</f>
        <v>0</v>
      </c>
      <c r="J110" s="236"/>
      <c r="K110" s="237">
        <f>ROUND(E110*J110,2)</f>
        <v>0</v>
      </c>
      <c r="L110" s="237">
        <v>21</v>
      </c>
      <c r="M110" s="237">
        <f>G110*(1+L110/100)</f>
        <v>0</v>
      </c>
      <c r="N110" s="235">
        <v>0.52500000000000002</v>
      </c>
      <c r="O110" s="235">
        <f>ROUND(E110*N110,2)</f>
        <v>66.03</v>
      </c>
      <c r="P110" s="235">
        <v>0</v>
      </c>
      <c r="Q110" s="235">
        <f>ROUND(E110*P110,2)</f>
        <v>0</v>
      </c>
      <c r="R110" s="237" t="s">
        <v>323</v>
      </c>
      <c r="S110" s="237" t="s">
        <v>141</v>
      </c>
      <c r="T110" s="238" t="s">
        <v>141</v>
      </c>
      <c r="U110" s="223">
        <v>0.33</v>
      </c>
      <c r="V110" s="223">
        <f>ROUND(E110*U110,2)</f>
        <v>41.51</v>
      </c>
      <c r="W110" s="223"/>
      <c r="X110" s="223" t="s">
        <v>135</v>
      </c>
      <c r="Y110" s="223" t="s">
        <v>136</v>
      </c>
      <c r="Z110" s="213"/>
      <c r="AA110" s="213"/>
      <c r="AB110" s="213"/>
      <c r="AC110" s="213"/>
      <c r="AD110" s="213"/>
      <c r="AE110" s="213"/>
      <c r="AF110" s="213"/>
      <c r="AG110" s="213" t="s">
        <v>137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2" x14ac:dyDescent="0.2">
      <c r="A111" s="220"/>
      <c r="B111" s="221"/>
      <c r="C111" s="252" t="s">
        <v>361</v>
      </c>
      <c r="D111" s="246"/>
      <c r="E111" s="246"/>
      <c r="F111" s="246"/>
      <c r="G111" s="246"/>
      <c r="H111" s="223"/>
      <c r="I111" s="223"/>
      <c r="J111" s="223"/>
      <c r="K111" s="223"/>
      <c r="L111" s="223"/>
      <c r="M111" s="223"/>
      <c r="N111" s="222"/>
      <c r="O111" s="222"/>
      <c r="P111" s="222"/>
      <c r="Q111" s="222"/>
      <c r="R111" s="223"/>
      <c r="S111" s="223"/>
      <c r="T111" s="223"/>
      <c r="U111" s="223"/>
      <c r="V111" s="223"/>
      <c r="W111" s="223"/>
      <c r="X111" s="223"/>
      <c r="Y111" s="223"/>
      <c r="Z111" s="213"/>
      <c r="AA111" s="213"/>
      <c r="AB111" s="213"/>
      <c r="AC111" s="213"/>
      <c r="AD111" s="213"/>
      <c r="AE111" s="213"/>
      <c r="AF111" s="213"/>
      <c r="AG111" s="213" t="s">
        <v>144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2" x14ac:dyDescent="0.2">
      <c r="A112" s="220"/>
      <c r="B112" s="221"/>
      <c r="C112" s="261" t="s">
        <v>362</v>
      </c>
      <c r="D112" s="257"/>
      <c r="E112" s="258">
        <v>57.024000000000001</v>
      </c>
      <c r="F112" s="223"/>
      <c r="G112" s="223"/>
      <c r="H112" s="223"/>
      <c r="I112" s="223"/>
      <c r="J112" s="223"/>
      <c r="K112" s="223"/>
      <c r="L112" s="223"/>
      <c r="M112" s="223"/>
      <c r="N112" s="222"/>
      <c r="O112" s="222"/>
      <c r="P112" s="222"/>
      <c r="Q112" s="222"/>
      <c r="R112" s="223"/>
      <c r="S112" s="223"/>
      <c r="T112" s="223"/>
      <c r="U112" s="223"/>
      <c r="V112" s="223"/>
      <c r="W112" s="223"/>
      <c r="X112" s="223"/>
      <c r="Y112" s="223"/>
      <c r="Z112" s="213"/>
      <c r="AA112" s="213"/>
      <c r="AB112" s="213"/>
      <c r="AC112" s="213"/>
      <c r="AD112" s="213"/>
      <c r="AE112" s="213"/>
      <c r="AF112" s="213"/>
      <c r="AG112" s="213" t="s">
        <v>182</v>
      </c>
      <c r="AH112" s="213">
        <v>0</v>
      </c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3" x14ac:dyDescent="0.2">
      <c r="A113" s="220"/>
      <c r="B113" s="221"/>
      <c r="C113" s="261" t="s">
        <v>363</v>
      </c>
      <c r="D113" s="257"/>
      <c r="E113" s="258">
        <v>68.75</v>
      </c>
      <c r="F113" s="223"/>
      <c r="G113" s="223"/>
      <c r="H113" s="223"/>
      <c r="I113" s="223"/>
      <c r="J113" s="223"/>
      <c r="K113" s="223"/>
      <c r="L113" s="223"/>
      <c r="M113" s="223"/>
      <c r="N113" s="222"/>
      <c r="O113" s="222"/>
      <c r="P113" s="222"/>
      <c r="Q113" s="222"/>
      <c r="R113" s="223"/>
      <c r="S113" s="223"/>
      <c r="T113" s="223"/>
      <c r="U113" s="223"/>
      <c r="V113" s="223"/>
      <c r="W113" s="223"/>
      <c r="X113" s="223"/>
      <c r="Y113" s="223"/>
      <c r="Z113" s="213"/>
      <c r="AA113" s="213"/>
      <c r="AB113" s="213"/>
      <c r="AC113" s="213"/>
      <c r="AD113" s="213"/>
      <c r="AE113" s="213"/>
      <c r="AF113" s="213"/>
      <c r="AG113" s="213" t="s">
        <v>182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32">
        <v>34</v>
      </c>
      <c r="B114" s="233" t="s">
        <v>364</v>
      </c>
      <c r="C114" s="251" t="s">
        <v>365</v>
      </c>
      <c r="D114" s="234" t="s">
        <v>176</v>
      </c>
      <c r="E114" s="235">
        <v>5.76</v>
      </c>
      <c r="F114" s="236"/>
      <c r="G114" s="237">
        <f>ROUND(E114*F114,2)</f>
        <v>0</v>
      </c>
      <c r="H114" s="236"/>
      <c r="I114" s="237">
        <f>ROUND(E114*H114,2)</f>
        <v>0</v>
      </c>
      <c r="J114" s="236"/>
      <c r="K114" s="237">
        <f>ROUND(E114*J114,2)</f>
        <v>0</v>
      </c>
      <c r="L114" s="237">
        <v>21</v>
      </c>
      <c r="M114" s="237">
        <f>G114*(1+L114/100)</f>
        <v>0</v>
      </c>
      <c r="N114" s="235">
        <v>0.20039999999999999</v>
      </c>
      <c r="O114" s="235">
        <f>ROUND(E114*N114,2)</f>
        <v>1.1499999999999999</v>
      </c>
      <c r="P114" s="235">
        <v>0</v>
      </c>
      <c r="Q114" s="235">
        <f>ROUND(E114*P114,2)</f>
        <v>0</v>
      </c>
      <c r="R114" s="237" t="s">
        <v>366</v>
      </c>
      <c r="S114" s="237" t="s">
        <v>141</v>
      </c>
      <c r="T114" s="238" t="s">
        <v>141</v>
      </c>
      <c r="U114" s="223">
        <v>5.6000000000000001E-2</v>
      </c>
      <c r="V114" s="223">
        <f>ROUND(E114*U114,2)</f>
        <v>0.32</v>
      </c>
      <c r="W114" s="223"/>
      <c r="X114" s="223" t="s">
        <v>135</v>
      </c>
      <c r="Y114" s="223" t="s">
        <v>136</v>
      </c>
      <c r="Z114" s="213"/>
      <c r="AA114" s="213"/>
      <c r="AB114" s="213"/>
      <c r="AC114" s="213"/>
      <c r="AD114" s="213"/>
      <c r="AE114" s="213"/>
      <c r="AF114" s="213"/>
      <c r="AG114" s="213" t="s">
        <v>137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2" x14ac:dyDescent="0.2">
      <c r="A115" s="220"/>
      <c r="B115" s="221"/>
      <c r="C115" s="261" t="s">
        <v>367</v>
      </c>
      <c r="D115" s="257"/>
      <c r="E115" s="258">
        <v>5.76</v>
      </c>
      <c r="F115" s="223"/>
      <c r="G115" s="223"/>
      <c r="H115" s="223"/>
      <c r="I115" s="223"/>
      <c r="J115" s="223"/>
      <c r="K115" s="223"/>
      <c r="L115" s="223"/>
      <c r="M115" s="223"/>
      <c r="N115" s="222"/>
      <c r="O115" s="222"/>
      <c r="P115" s="222"/>
      <c r="Q115" s="222"/>
      <c r="R115" s="223"/>
      <c r="S115" s="223"/>
      <c r="T115" s="223"/>
      <c r="U115" s="223"/>
      <c r="V115" s="223"/>
      <c r="W115" s="223"/>
      <c r="X115" s="223"/>
      <c r="Y115" s="223"/>
      <c r="Z115" s="213"/>
      <c r="AA115" s="213"/>
      <c r="AB115" s="213"/>
      <c r="AC115" s="213"/>
      <c r="AD115" s="213"/>
      <c r="AE115" s="213"/>
      <c r="AF115" s="213"/>
      <c r="AG115" s="213" t="s">
        <v>182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32">
        <v>35</v>
      </c>
      <c r="B116" s="233" t="s">
        <v>368</v>
      </c>
      <c r="C116" s="251" t="s">
        <v>369</v>
      </c>
      <c r="D116" s="234" t="s">
        <v>176</v>
      </c>
      <c r="E116" s="235">
        <v>125.774</v>
      </c>
      <c r="F116" s="236"/>
      <c r="G116" s="237">
        <f>ROUND(E116*F116,2)</f>
        <v>0</v>
      </c>
      <c r="H116" s="236"/>
      <c r="I116" s="237">
        <f>ROUND(E116*H116,2)</f>
        <v>0</v>
      </c>
      <c r="J116" s="236"/>
      <c r="K116" s="237">
        <f>ROUND(E116*J116,2)</f>
        <v>0</v>
      </c>
      <c r="L116" s="237">
        <v>21</v>
      </c>
      <c r="M116" s="237">
        <f>G116*(1+L116/100)</f>
        <v>0</v>
      </c>
      <c r="N116" s="235">
        <v>0.30059999999999998</v>
      </c>
      <c r="O116" s="235">
        <f>ROUND(E116*N116,2)</f>
        <v>37.81</v>
      </c>
      <c r="P116" s="235">
        <v>0</v>
      </c>
      <c r="Q116" s="235">
        <f>ROUND(E116*P116,2)</f>
        <v>0</v>
      </c>
      <c r="R116" s="237" t="s">
        <v>366</v>
      </c>
      <c r="S116" s="237" t="s">
        <v>141</v>
      </c>
      <c r="T116" s="238" t="s">
        <v>141</v>
      </c>
      <c r="U116" s="223">
        <v>6.6000000000000003E-2</v>
      </c>
      <c r="V116" s="223">
        <f>ROUND(E116*U116,2)</f>
        <v>8.3000000000000007</v>
      </c>
      <c r="W116" s="223"/>
      <c r="X116" s="223" t="s">
        <v>135</v>
      </c>
      <c r="Y116" s="223" t="s">
        <v>136</v>
      </c>
      <c r="Z116" s="213"/>
      <c r="AA116" s="213"/>
      <c r="AB116" s="213"/>
      <c r="AC116" s="213"/>
      <c r="AD116" s="213"/>
      <c r="AE116" s="213"/>
      <c r="AF116" s="213"/>
      <c r="AG116" s="213" t="s">
        <v>137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2" x14ac:dyDescent="0.2">
      <c r="A117" s="220"/>
      <c r="B117" s="221"/>
      <c r="C117" s="261" t="s">
        <v>370</v>
      </c>
      <c r="D117" s="257"/>
      <c r="E117" s="258">
        <v>125.774</v>
      </c>
      <c r="F117" s="223"/>
      <c r="G117" s="223"/>
      <c r="H117" s="223"/>
      <c r="I117" s="223"/>
      <c r="J117" s="223"/>
      <c r="K117" s="223"/>
      <c r="L117" s="223"/>
      <c r="M117" s="223"/>
      <c r="N117" s="222"/>
      <c r="O117" s="222"/>
      <c r="P117" s="222"/>
      <c r="Q117" s="222"/>
      <c r="R117" s="223"/>
      <c r="S117" s="223"/>
      <c r="T117" s="223"/>
      <c r="U117" s="223"/>
      <c r="V117" s="223"/>
      <c r="W117" s="223"/>
      <c r="X117" s="223"/>
      <c r="Y117" s="223"/>
      <c r="Z117" s="213"/>
      <c r="AA117" s="213"/>
      <c r="AB117" s="213"/>
      <c r="AC117" s="213"/>
      <c r="AD117" s="213"/>
      <c r="AE117" s="213"/>
      <c r="AF117" s="213"/>
      <c r="AG117" s="213" t="s">
        <v>182</v>
      </c>
      <c r="AH117" s="213">
        <v>0</v>
      </c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32">
        <v>36</v>
      </c>
      <c r="B118" s="233" t="s">
        <v>371</v>
      </c>
      <c r="C118" s="251" t="s">
        <v>372</v>
      </c>
      <c r="D118" s="234" t="s">
        <v>176</v>
      </c>
      <c r="E118" s="235">
        <v>46.2</v>
      </c>
      <c r="F118" s="236"/>
      <c r="G118" s="237">
        <f>ROUND(E118*F118,2)</f>
        <v>0</v>
      </c>
      <c r="H118" s="236"/>
      <c r="I118" s="237">
        <f>ROUND(E118*H118,2)</f>
        <v>0</v>
      </c>
      <c r="J118" s="236"/>
      <c r="K118" s="237">
        <f>ROUND(E118*J118,2)</f>
        <v>0</v>
      </c>
      <c r="L118" s="237">
        <v>21</v>
      </c>
      <c r="M118" s="237">
        <f>G118*(1+L118/100)</f>
        <v>0</v>
      </c>
      <c r="N118" s="235">
        <v>0.40079999999999999</v>
      </c>
      <c r="O118" s="235">
        <f>ROUND(E118*N118,2)</f>
        <v>18.52</v>
      </c>
      <c r="P118" s="235">
        <v>0</v>
      </c>
      <c r="Q118" s="235">
        <f>ROUND(E118*P118,2)</f>
        <v>0</v>
      </c>
      <c r="R118" s="237" t="s">
        <v>366</v>
      </c>
      <c r="S118" s="237" t="s">
        <v>141</v>
      </c>
      <c r="T118" s="238" t="s">
        <v>141</v>
      </c>
      <c r="U118" s="223">
        <v>7.5999999999999998E-2</v>
      </c>
      <c r="V118" s="223">
        <f>ROUND(E118*U118,2)</f>
        <v>3.51</v>
      </c>
      <c r="W118" s="223"/>
      <c r="X118" s="223" t="s">
        <v>135</v>
      </c>
      <c r="Y118" s="223" t="s">
        <v>136</v>
      </c>
      <c r="Z118" s="213"/>
      <c r="AA118" s="213"/>
      <c r="AB118" s="213"/>
      <c r="AC118" s="213"/>
      <c r="AD118" s="213"/>
      <c r="AE118" s="213"/>
      <c r="AF118" s="213"/>
      <c r="AG118" s="213" t="s">
        <v>137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2" x14ac:dyDescent="0.2">
      <c r="A119" s="220"/>
      <c r="B119" s="221"/>
      <c r="C119" s="261" t="s">
        <v>373</v>
      </c>
      <c r="D119" s="257"/>
      <c r="E119" s="258">
        <v>46.2</v>
      </c>
      <c r="F119" s="223"/>
      <c r="G119" s="223"/>
      <c r="H119" s="223"/>
      <c r="I119" s="223"/>
      <c r="J119" s="223"/>
      <c r="K119" s="223"/>
      <c r="L119" s="223"/>
      <c r="M119" s="223"/>
      <c r="N119" s="222"/>
      <c r="O119" s="222"/>
      <c r="P119" s="222"/>
      <c r="Q119" s="222"/>
      <c r="R119" s="223"/>
      <c r="S119" s="223"/>
      <c r="T119" s="223"/>
      <c r="U119" s="223"/>
      <c r="V119" s="223"/>
      <c r="W119" s="223"/>
      <c r="X119" s="223"/>
      <c r="Y119" s="223"/>
      <c r="Z119" s="213"/>
      <c r="AA119" s="213"/>
      <c r="AB119" s="213"/>
      <c r="AC119" s="213"/>
      <c r="AD119" s="213"/>
      <c r="AE119" s="213"/>
      <c r="AF119" s="213"/>
      <c r="AG119" s="213" t="s">
        <v>182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32">
        <v>37</v>
      </c>
      <c r="B120" s="233" t="s">
        <v>374</v>
      </c>
      <c r="C120" s="251" t="s">
        <v>375</v>
      </c>
      <c r="D120" s="234" t="s">
        <v>176</v>
      </c>
      <c r="E120" s="235">
        <v>5.76</v>
      </c>
      <c r="F120" s="236"/>
      <c r="G120" s="237">
        <f>ROUND(E120*F120,2)</f>
        <v>0</v>
      </c>
      <c r="H120" s="236"/>
      <c r="I120" s="237">
        <f>ROUND(E120*H120,2)</f>
        <v>0</v>
      </c>
      <c r="J120" s="236"/>
      <c r="K120" s="237">
        <f>ROUND(E120*J120,2)</f>
        <v>0</v>
      </c>
      <c r="L120" s="237">
        <v>21</v>
      </c>
      <c r="M120" s="237">
        <f>G120*(1+L120/100)</f>
        <v>0</v>
      </c>
      <c r="N120" s="235">
        <v>0.501</v>
      </c>
      <c r="O120" s="235">
        <f>ROUND(E120*N120,2)</f>
        <v>2.89</v>
      </c>
      <c r="P120" s="235">
        <v>0</v>
      </c>
      <c r="Q120" s="235">
        <f>ROUND(E120*P120,2)</f>
        <v>0</v>
      </c>
      <c r="R120" s="237" t="s">
        <v>366</v>
      </c>
      <c r="S120" s="237" t="s">
        <v>141</v>
      </c>
      <c r="T120" s="238" t="s">
        <v>141</v>
      </c>
      <c r="U120" s="223">
        <v>9.1999999999999998E-2</v>
      </c>
      <c r="V120" s="223">
        <f>ROUND(E120*U120,2)</f>
        <v>0.53</v>
      </c>
      <c r="W120" s="223"/>
      <c r="X120" s="223" t="s">
        <v>135</v>
      </c>
      <c r="Y120" s="223" t="s">
        <v>136</v>
      </c>
      <c r="Z120" s="213"/>
      <c r="AA120" s="213"/>
      <c r="AB120" s="213"/>
      <c r="AC120" s="213"/>
      <c r="AD120" s="213"/>
      <c r="AE120" s="213"/>
      <c r="AF120" s="213"/>
      <c r="AG120" s="213" t="s">
        <v>137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2" x14ac:dyDescent="0.2">
      <c r="A121" s="220"/>
      <c r="B121" s="221"/>
      <c r="C121" s="261" t="s">
        <v>367</v>
      </c>
      <c r="D121" s="257"/>
      <c r="E121" s="258">
        <v>5.76</v>
      </c>
      <c r="F121" s="223"/>
      <c r="G121" s="223"/>
      <c r="H121" s="223"/>
      <c r="I121" s="223"/>
      <c r="J121" s="223"/>
      <c r="K121" s="223"/>
      <c r="L121" s="223"/>
      <c r="M121" s="223"/>
      <c r="N121" s="222"/>
      <c r="O121" s="222"/>
      <c r="P121" s="222"/>
      <c r="Q121" s="222"/>
      <c r="R121" s="223"/>
      <c r="S121" s="223"/>
      <c r="T121" s="223"/>
      <c r="U121" s="223"/>
      <c r="V121" s="223"/>
      <c r="W121" s="223"/>
      <c r="X121" s="223"/>
      <c r="Y121" s="223"/>
      <c r="Z121" s="213"/>
      <c r="AA121" s="213"/>
      <c r="AB121" s="213"/>
      <c r="AC121" s="213"/>
      <c r="AD121" s="213"/>
      <c r="AE121" s="213"/>
      <c r="AF121" s="213"/>
      <c r="AG121" s="213" t="s">
        <v>182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32">
        <v>38</v>
      </c>
      <c r="B122" s="233" t="s">
        <v>376</v>
      </c>
      <c r="C122" s="251" t="s">
        <v>377</v>
      </c>
      <c r="D122" s="234" t="s">
        <v>186</v>
      </c>
      <c r="E122" s="235">
        <v>0.6</v>
      </c>
      <c r="F122" s="236"/>
      <c r="G122" s="237">
        <f>ROUND(E122*F122,2)</f>
        <v>0</v>
      </c>
      <c r="H122" s="236"/>
      <c r="I122" s="237">
        <f>ROUND(E122*H122,2)</f>
        <v>0</v>
      </c>
      <c r="J122" s="236"/>
      <c r="K122" s="237">
        <f>ROUND(E122*J122,2)</f>
        <v>0</v>
      </c>
      <c r="L122" s="237">
        <v>21</v>
      </c>
      <c r="M122" s="237">
        <f>G122*(1+L122/100)</f>
        <v>0</v>
      </c>
      <c r="N122" s="235">
        <v>2.52542</v>
      </c>
      <c r="O122" s="235">
        <f>ROUND(E122*N122,2)</f>
        <v>1.52</v>
      </c>
      <c r="P122" s="235">
        <v>0</v>
      </c>
      <c r="Q122" s="235">
        <f>ROUND(E122*P122,2)</f>
        <v>0</v>
      </c>
      <c r="R122" s="237" t="s">
        <v>378</v>
      </c>
      <c r="S122" s="237" t="s">
        <v>141</v>
      </c>
      <c r="T122" s="238" t="s">
        <v>141</v>
      </c>
      <c r="U122" s="223">
        <v>3.5720000000000001</v>
      </c>
      <c r="V122" s="223">
        <f>ROUND(E122*U122,2)</f>
        <v>2.14</v>
      </c>
      <c r="W122" s="223"/>
      <c r="X122" s="223" t="s">
        <v>135</v>
      </c>
      <c r="Y122" s="223" t="s">
        <v>136</v>
      </c>
      <c r="Z122" s="213"/>
      <c r="AA122" s="213"/>
      <c r="AB122" s="213"/>
      <c r="AC122" s="213"/>
      <c r="AD122" s="213"/>
      <c r="AE122" s="213"/>
      <c r="AF122" s="213"/>
      <c r="AG122" s="213" t="s">
        <v>137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2" x14ac:dyDescent="0.2">
      <c r="A123" s="220"/>
      <c r="B123" s="221"/>
      <c r="C123" s="260" t="s">
        <v>379</v>
      </c>
      <c r="D123" s="259"/>
      <c r="E123" s="259"/>
      <c r="F123" s="259"/>
      <c r="G123" s="259"/>
      <c r="H123" s="223"/>
      <c r="I123" s="223"/>
      <c r="J123" s="223"/>
      <c r="K123" s="223"/>
      <c r="L123" s="223"/>
      <c r="M123" s="223"/>
      <c r="N123" s="222"/>
      <c r="O123" s="222"/>
      <c r="P123" s="222"/>
      <c r="Q123" s="222"/>
      <c r="R123" s="223"/>
      <c r="S123" s="223"/>
      <c r="T123" s="223"/>
      <c r="U123" s="223"/>
      <c r="V123" s="223"/>
      <c r="W123" s="223"/>
      <c r="X123" s="223"/>
      <c r="Y123" s="223"/>
      <c r="Z123" s="213"/>
      <c r="AA123" s="213"/>
      <c r="AB123" s="213"/>
      <c r="AC123" s="213"/>
      <c r="AD123" s="213"/>
      <c r="AE123" s="213"/>
      <c r="AF123" s="213"/>
      <c r="AG123" s="213" t="s">
        <v>179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2" x14ac:dyDescent="0.2">
      <c r="A124" s="220"/>
      <c r="B124" s="221"/>
      <c r="C124" s="261" t="s">
        <v>380</v>
      </c>
      <c r="D124" s="257"/>
      <c r="E124" s="258">
        <v>0.6</v>
      </c>
      <c r="F124" s="223"/>
      <c r="G124" s="223"/>
      <c r="H124" s="223"/>
      <c r="I124" s="223"/>
      <c r="J124" s="223"/>
      <c r="K124" s="223"/>
      <c r="L124" s="223"/>
      <c r="M124" s="223"/>
      <c r="N124" s="222"/>
      <c r="O124" s="222"/>
      <c r="P124" s="222"/>
      <c r="Q124" s="222"/>
      <c r="R124" s="223"/>
      <c r="S124" s="223"/>
      <c r="T124" s="223"/>
      <c r="U124" s="223"/>
      <c r="V124" s="223"/>
      <c r="W124" s="223"/>
      <c r="X124" s="223"/>
      <c r="Y124" s="223"/>
      <c r="Z124" s="213"/>
      <c r="AA124" s="213"/>
      <c r="AB124" s="213"/>
      <c r="AC124" s="213"/>
      <c r="AD124" s="213"/>
      <c r="AE124" s="213"/>
      <c r="AF124" s="213"/>
      <c r="AG124" s="213" t="s">
        <v>182</v>
      </c>
      <c r="AH124" s="213">
        <v>0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ht="22.5" outlineLevel="1" x14ac:dyDescent="0.2">
      <c r="A125" s="232">
        <v>39</v>
      </c>
      <c r="B125" s="233" t="s">
        <v>381</v>
      </c>
      <c r="C125" s="251" t="s">
        <v>382</v>
      </c>
      <c r="D125" s="234" t="s">
        <v>186</v>
      </c>
      <c r="E125" s="235">
        <v>1.0960000000000001</v>
      </c>
      <c r="F125" s="236"/>
      <c r="G125" s="237">
        <f>ROUND(E125*F125,2)</f>
        <v>0</v>
      </c>
      <c r="H125" s="236"/>
      <c r="I125" s="237">
        <f>ROUND(E125*H125,2)</f>
        <v>0</v>
      </c>
      <c r="J125" s="236"/>
      <c r="K125" s="237">
        <f>ROUND(E125*J125,2)</f>
        <v>0</v>
      </c>
      <c r="L125" s="237">
        <v>21</v>
      </c>
      <c r="M125" s="237">
        <f>G125*(1+L125/100)</f>
        <v>0</v>
      </c>
      <c r="N125" s="235">
        <v>0.84240000000000004</v>
      </c>
      <c r="O125" s="235">
        <f>ROUND(E125*N125,2)</f>
        <v>0.92</v>
      </c>
      <c r="P125" s="235">
        <v>0</v>
      </c>
      <c r="Q125" s="235">
        <f>ROUND(E125*P125,2)</f>
        <v>0</v>
      </c>
      <c r="R125" s="237" t="s">
        <v>323</v>
      </c>
      <c r="S125" s="237" t="s">
        <v>141</v>
      </c>
      <c r="T125" s="238" t="s">
        <v>141</v>
      </c>
      <c r="U125" s="223">
        <v>11.211</v>
      </c>
      <c r="V125" s="223">
        <f>ROUND(E125*U125,2)</f>
        <v>12.29</v>
      </c>
      <c r="W125" s="223"/>
      <c r="X125" s="223" t="s">
        <v>135</v>
      </c>
      <c r="Y125" s="223" t="s">
        <v>136</v>
      </c>
      <c r="Z125" s="213"/>
      <c r="AA125" s="213"/>
      <c r="AB125" s="213"/>
      <c r="AC125" s="213"/>
      <c r="AD125" s="213"/>
      <c r="AE125" s="213"/>
      <c r="AF125" s="213"/>
      <c r="AG125" s="213" t="s">
        <v>137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2" x14ac:dyDescent="0.2">
      <c r="A126" s="220"/>
      <c r="B126" s="221"/>
      <c r="C126" s="252" t="s">
        <v>383</v>
      </c>
      <c r="D126" s="246"/>
      <c r="E126" s="246"/>
      <c r="F126" s="246"/>
      <c r="G126" s="246"/>
      <c r="H126" s="223"/>
      <c r="I126" s="223"/>
      <c r="J126" s="223"/>
      <c r="K126" s="223"/>
      <c r="L126" s="223"/>
      <c r="M126" s="223"/>
      <c r="N126" s="222"/>
      <c r="O126" s="222"/>
      <c r="P126" s="222"/>
      <c r="Q126" s="222"/>
      <c r="R126" s="223"/>
      <c r="S126" s="223"/>
      <c r="T126" s="223"/>
      <c r="U126" s="223"/>
      <c r="V126" s="223"/>
      <c r="W126" s="223"/>
      <c r="X126" s="223"/>
      <c r="Y126" s="223"/>
      <c r="Z126" s="213"/>
      <c r="AA126" s="213"/>
      <c r="AB126" s="213"/>
      <c r="AC126" s="213"/>
      <c r="AD126" s="213"/>
      <c r="AE126" s="213"/>
      <c r="AF126" s="213"/>
      <c r="AG126" s="213" t="s">
        <v>144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2" x14ac:dyDescent="0.2">
      <c r="A127" s="220"/>
      <c r="B127" s="221"/>
      <c r="C127" s="261" t="s">
        <v>384</v>
      </c>
      <c r="D127" s="257"/>
      <c r="E127" s="258">
        <v>0.75600000000000001</v>
      </c>
      <c r="F127" s="223"/>
      <c r="G127" s="223"/>
      <c r="H127" s="223"/>
      <c r="I127" s="223"/>
      <c r="J127" s="223"/>
      <c r="K127" s="223"/>
      <c r="L127" s="223"/>
      <c r="M127" s="223"/>
      <c r="N127" s="222"/>
      <c r="O127" s="222"/>
      <c r="P127" s="222"/>
      <c r="Q127" s="222"/>
      <c r="R127" s="223"/>
      <c r="S127" s="223"/>
      <c r="T127" s="223"/>
      <c r="U127" s="223"/>
      <c r="V127" s="223"/>
      <c r="W127" s="223"/>
      <c r="X127" s="223"/>
      <c r="Y127" s="223"/>
      <c r="Z127" s="213"/>
      <c r="AA127" s="213"/>
      <c r="AB127" s="213"/>
      <c r="AC127" s="213"/>
      <c r="AD127" s="213"/>
      <c r="AE127" s="213"/>
      <c r="AF127" s="213"/>
      <c r="AG127" s="213" t="s">
        <v>182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3" x14ac:dyDescent="0.2">
      <c r="A128" s="220"/>
      <c r="B128" s="221"/>
      <c r="C128" s="261" t="s">
        <v>385</v>
      </c>
      <c r="D128" s="257"/>
      <c r="E128" s="258">
        <v>0.34</v>
      </c>
      <c r="F128" s="223"/>
      <c r="G128" s="223"/>
      <c r="H128" s="223"/>
      <c r="I128" s="223"/>
      <c r="J128" s="223"/>
      <c r="K128" s="223"/>
      <c r="L128" s="223"/>
      <c r="M128" s="223"/>
      <c r="N128" s="222"/>
      <c r="O128" s="222"/>
      <c r="P128" s="222"/>
      <c r="Q128" s="222"/>
      <c r="R128" s="223"/>
      <c r="S128" s="223"/>
      <c r="T128" s="223"/>
      <c r="U128" s="223"/>
      <c r="V128" s="223"/>
      <c r="W128" s="223"/>
      <c r="X128" s="223"/>
      <c r="Y128" s="223"/>
      <c r="Z128" s="213"/>
      <c r="AA128" s="213"/>
      <c r="AB128" s="213"/>
      <c r="AC128" s="213"/>
      <c r="AD128" s="213"/>
      <c r="AE128" s="213"/>
      <c r="AF128" s="213"/>
      <c r="AG128" s="213" t="s">
        <v>182</v>
      </c>
      <c r="AH128" s="213">
        <v>0</v>
      </c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32">
        <v>40</v>
      </c>
      <c r="B129" s="233" t="s">
        <v>386</v>
      </c>
      <c r="C129" s="251" t="s">
        <v>387</v>
      </c>
      <c r="D129" s="234" t="s">
        <v>176</v>
      </c>
      <c r="E129" s="235">
        <v>114.34</v>
      </c>
      <c r="F129" s="236"/>
      <c r="G129" s="237">
        <f>ROUND(E129*F129,2)</f>
        <v>0</v>
      </c>
      <c r="H129" s="236"/>
      <c r="I129" s="237">
        <f>ROUND(E129*H129,2)</f>
        <v>0</v>
      </c>
      <c r="J129" s="236"/>
      <c r="K129" s="237">
        <f>ROUND(E129*J129,2)</f>
        <v>0</v>
      </c>
      <c r="L129" s="237">
        <v>21</v>
      </c>
      <c r="M129" s="237">
        <f>G129*(1+L129/100)</f>
        <v>0</v>
      </c>
      <c r="N129" s="235">
        <v>2.0639999999999999E-2</v>
      </c>
      <c r="O129" s="235">
        <f>ROUND(E129*N129,2)</f>
        <v>2.36</v>
      </c>
      <c r="P129" s="235">
        <v>0</v>
      </c>
      <c r="Q129" s="235">
        <f>ROUND(E129*P129,2)</f>
        <v>0</v>
      </c>
      <c r="R129" s="237"/>
      <c r="S129" s="237" t="s">
        <v>141</v>
      </c>
      <c r="T129" s="238" t="s">
        <v>141</v>
      </c>
      <c r="U129" s="223">
        <v>0.69799999999999995</v>
      </c>
      <c r="V129" s="223">
        <f>ROUND(E129*U129,2)</f>
        <v>79.81</v>
      </c>
      <c r="W129" s="223"/>
      <c r="X129" s="223" t="s">
        <v>135</v>
      </c>
      <c r="Y129" s="223" t="s">
        <v>136</v>
      </c>
      <c r="Z129" s="213"/>
      <c r="AA129" s="213"/>
      <c r="AB129" s="213"/>
      <c r="AC129" s="213"/>
      <c r="AD129" s="213"/>
      <c r="AE129" s="213"/>
      <c r="AF129" s="213"/>
      <c r="AG129" s="213" t="s">
        <v>137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2" x14ac:dyDescent="0.2">
      <c r="A130" s="220"/>
      <c r="B130" s="221"/>
      <c r="C130" s="252" t="s">
        <v>388</v>
      </c>
      <c r="D130" s="246"/>
      <c r="E130" s="246"/>
      <c r="F130" s="246"/>
      <c r="G130" s="246"/>
      <c r="H130" s="223"/>
      <c r="I130" s="223"/>
      <c r="J130" s="223"/>
      <c r="K130" s="223"/>
      <c r="L130" s="223"/>
      <c r="M130" s="223"/>
      <c r="N130" s="222"/>
      <c r="O130" s="222"/>
      <c r="P130" s="222"/>
      <c r="Q130" s="222"/>
      <c r="R130" s="223"/>
      <c r="S130" s="223"/>
      <c r="T130" s="223"/>
      <c r="U130" s="223"/>
      <c r="V130" s="223"/>
      <c r="W130" s="223"/>
      <c r="X130" s="223"/>
      <c r="Y130" s="223"/>
      <c r="Z130" s="213"/>
      <c r="AA130" s="213"/>
      <c r="AB130" s="213"/>
      <c r="AC130" s="213"/>
      <c r="AD130" s="213"/>
      <c r="AE130" s="213"/>
      <c r="AF130" s="213"/>
      <c r="AG130" s="213" t="s">
        <v>144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3" x14ac:dyDescent="0.2">
      <c r="A131" s="220"/>
      <c r="B131" s="221"/>
      <c r="C131" s="253" t="s">
        <v>389</v>
      </c>
      <c r="D131" s="248"/>
      <c r="E131" s="248"/>
      <c r="F131" s="248"/>
      <c r="G131" s="248"/>
      <c r="H131" s="223"/>
      <c r="I131" s="223"/>
      <c r="J131" s="223"/>
      <c r="K131" s="223"/>
      <c r="L131" s="223"/>
      <c r="M131" s="223"/>
      <c r="N131" s="222"/>
      <c r="O131" s="222"/>
      <c r="P131" s="222"/>
      <c r="Q131" s="222"/>
      <c r="R131" s="223"/>
      <c r="S131" s="223"/>
      <c r="T131" s="223"/>
      <c r="U131" s="223"/>
      <c r="V131" s="223"/>
      <c r="W131" s="223"/>
      <c r="X131" s="223"/>
      <c r="Y131" s="223"/>
      <c r="Z131" s="213"/>
      <c r="AA131" s="213"/>
      <c r="AB131" s="213"/>
      <c r="AC131" s="213"/>
      <c r="AD131" s="213"/>
      <c r="AE131" s="213"/>
      <c r="AF131" s="213"/>
      <c r="AG131" s="213" t="s">
        <v>144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2" x14ac:dyDescent="0.2">
      <c r="A132" s="220"/>
      <c r="B132" s="221"/>
      <c r="C132" s="261" t="s">
        <v>390</v>
      </c>
      <c r="D132" s="257"/>
      <c r="E132" s="258">
        <v>51.84</v>
      </c>
      <c r="F132" s="223"/>
      <c r="G132" s="223"/>
      <c r="H132" s="223"/>
      <c r="I132" s="223"/>
      <c r="J132" s="223"/>
      <c r="K132" s="223"/>
      <c r="L132" s="223"/>
      <c r="M132" s="223"/>
      <c r="N132" s="222"/>
      <c r="O132" s="222"/>
      <c r="P132" s="222"/>
      <c r="Q132" s="222"/>
      <c r="R132" s="223"/>
      <c r="S132" s="223"/>
      <c r="T132" s="223"/>
      <c r="U132" s="223"/>
      <c r="V132" s="223"/>
      <c r="W132" s="223"/>
      <c r="X132" s="223"/>
      <c r="Y132" s="223"/>
      <c r="Z132" s="213"/>
      <c r="AA132" s="213"/>
      <c r="AB132" s="213"/>
      <c r="AC132" s="213"/>
      <c r="AD132" s="213"/>
      <c r="AE132" s="213"/>
      <c r="AF132" s="213"/>
      <c r="AG132" s="213" t="s">
        <v>182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3" x14ac:dyDescent="0.2">
      <c r="A133" s="220"/>
      <c r="B133" s="221"/>
      <c r="C133" s="261" t="s">
        <v>391</v>
      </c>
      <c r="D133" s="257"/>
      <c r="E133" s="258">
        <v>62.5</v>
      </c>
      <c r="F133" s="223"/>
      <c r="G133" s="223"/>
      <c r="H133" s="223"/>
      <c r="I133" s="223"/>
      <c r="J133" s="223"/>
      <c r="K133" s="223"/>
      <c r="L133" s="223"/>
      <c r="M133" s="223"/>
      <c r="N133" s="222"/>
      <c r="O133" s="222"/>
      <c r="P133" s="222"/>
      <c r="Q133" s="222"/>
      <c r="R133" s="223"/>
      <c r="S133" s="223"/>
      <c r="T133" s="223"/>
      <c r="U133" s="223"/>
      <c r="V133" s="223"/>
      <c r="W133" s="223"/>
      <c r="X133" s="223"/>
      <c r="Y133" s="223"/>
      <c r="Z133" s="213"/>
      <c r="AA133" s="213"/>
      <c r="AB133" s="213"/>
      <c r="AC133" s="213"/>
      <c r="AD133" s="213"/>
      <c r="AE133" s="213"/>
      <c r="AF133" s="213"/>
      <c r="AG133" s="213" t="s">
        <v>182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32">
        <v>41</v>
      </c>
      <c r="B134" s="233" t="s">
        <v>392</v>
      </c>
      <c r="C134" s="251" t="s">
        <v>393</v>
      </c>
      <c r="D134" s="234" t="s">
        <v>320</v>
      </c>
      <c r="E134" s="235">
        <v>471.08080000000001</v>
      </c>
      <c r="F134" s="236"/>
      <c r="G134" s="237">
        <f>ROUND(E134*F134,2)</f>
        <v>0</v>
      </c>
      <c r="H134" s="236"/>
      <c r="I134" s="237">
        <f>ROUND(E134*H134,2)</f>
        <v>0</v>
      </c>
      <c r="J134" s="236"/>
      <c r="K134" s="237">
        <f>ROUND(E134*J134,2)</f>
        <v>0</v>
      </c>
      <c r="L134" s="237">
        <v>21</v>
      </c>
      <c r="M134" s="237">
        <f>G134*(1+L134/100)</f>
        <v>0</v>
      </c>
      <c r="N134" s="235">
        <v>4.4999999999999998E-2</v>
      </c>
      <c r="O134" s="235">
        <f>ROUND(E134*N134,2)</f>
        <v>21.2</v>
      </c>
      <c r="P134" s="235">
        <v>0</v>
      </c>
      <c r="Q134" s="235">
        <f>ROUND(E134*P134,2)</f>
        <v>0</v>
      </c>
      <c r="R134" s="237" t="s">
        <v>294</v>
      </c>
      <c r="S134" s="237" t="s">
        <v>141</v>
      </c>
      <c r="T134" s="238" t="s">
        <v>141</v>
      </c>
      <c r="U134" s="223">
        <v>0</v>
      </c>
      <c r="V134" s="223">
        <f>ROUND(E134*U134,2)</f>
        <v>0</v>
      </c>
      <c r="W134" s="223"/>
      <c r="X134" s="223" t="s">
        <v>295</v>
      </c>
      <c r="Y134" s="223" t="s">
        <v>136</v>
      </c>
      <c r="Z134" s="213"/>
      <c r="AA134" s="213"/>
      <c r="AB134" s="213"/>
      <c r="AC134" s="213"/>
      <c r="AD134" s="213"/>
      <c r="AE134" s="213"/>
      <c r="AF134" s="213"/>
      <c r="AG134" s="213" t="s">
        <v>296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2" x14ac:dyDescent="0.2">
      <c r="A135" s="220"/>
      <c r="B135" s="221"/>
      <c r="C135" s="261" t="s">
        <v>394</v>
      </c>
      <c r="D135" s="257"/>
      <c r="E135" s="258">
        <v>471.08080000000001</v>
      </c>
      <c r="F135" s="223"/>
      <c r="G135" s="223"/>
      <c r="H135" s="223"/>
      <c r="I135" s="223"/>
      <c r="J135" s="223"/>
      <c r="K135" s="223"/>
      <c r="L135" s="223"/>
      <c r="M135" s="223"/>
      <c r="N135" s="222"/>
      <c r="O135" s="222"/>
      <c r="P135" s="222"/>
      <c r="Q135" s="222"/>
      <c r="R135" s="223"/>
      <c r="S135" s="223"/>
      <c r="T135" s="223"/>
      <c r="U135" s="223"/>
      <c r="V135" s="223"/>
      <c r="W135" s="223"/>
      <c r="X135" s="223"/>
      <c r="Y135" s="223"/>
      <c r="Z135" s="213"/>
      <c r="AA135" s="213"/>
      <c r="AB135" s="213"/>
      <c r="AC135" s="213"/>
      <c r="AD135" s="213"/>
      <c r="AE135" s="213"/>
      <c r="AF135" s="213"/>
      <c r="AG135" s="213" t="s">
        <v>182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39">
        <v>42</v>
      </c>
      <c r="B136" s="240" t="s">
        <v>395</v>
      </c>
      <c r="C136" s="250" t="s">
        <v>396</v>
      </c>
      <c r="D136" s="241" t="s">
        <v>320</v>
      </c>
      <c r="E136" s="242">
        <v>15</v>
      </c>
      <c r="F136" s="243"/>
      <c r="G136" s="244">
        <f>ROUND(E136*F136,2)</f>
        <v>0</v>
      </c>
      <c r="H136" s="243"/>
      <c r="I136" s="244">
        <f>ROUND(E136*H136,2)</f>
        <v>0</v>
      </c>
      <c r="J136" s="243"/>
      <c r="K136" s="244">
        <f>ROUND(E136*J136,2)</f>
        <v>0</v>
      </c>
      <c r="L136" s="244">
        <v>21</v>
      </c>
      <c r="M136" s="244">
        <f>G136*(1+L136/100)</f>
        <v>0</v>
      </c>
      <c r="N136" s="242">
        <v>0.16700000000000001</v>
      </c>
      <c r="O136" s="242">
        <f>ROUND(E136*N136,2)</f>
        <v>2.5099999999999998</v>
      </c>
      <c r="P136" s="242">
        <v>0</v>
      </c>
      <c r="Q136" s="242">
        <f>ROUND(E136*P136,2)</f>
        <v>0</v>
      </c>
      <c r="R136" s="244"/>
      <c r="S136" s="244" t="s">
        <v>133</v>
      </c>
      <c r="T136" s="245" t="s">
        <v>134</v>
      </c>
      <c r="U136" s="223">
        <v>0</v>
      </c>
      <c r="V136" s="223">
        <f>ROUND(E136*U136,2)</f>
        <v>0</v>
      </c>
      <c r="W136" s="223"/>
      <c r="X136" s="223" t="s">
        <v>295</v>
      </c>
      <c r="Y136" s="223" t="s">
        <v>136</v>
      </c>
      <c r="Z136" s="213"/>
      <c r="AA136" s="213"/>
      <c r="AB136" s="213"/>
      <c r="AC136" s="213"/>
      <c r="AD136" s="213"/>
      <c r="AE136" s="213"/>
      <c r="AF136" s="213"/>
      <c r="AG136" s="213" t="s">
        <v>296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39">
        <v>43</v>
      </c>
      <c r="B137" s="240" t="s">
        <v>397</v>
      </c>
      <c r="C137" s="250" t="s">
        <v>398</v>
      </c>
      <c r="D137" s="241" t="s">
        <v>320</v>
      </c>
      <c r="E137" s="242">
        <v>2</v>
      </c>
      <c r="F137" s="243"/>
      <c r="G137" s="244">
        <f>ROUND(E137*F137,2)</f>
        <v>0</v>
      </c>
      <c r="H137" s="243"/>
      <c r="I137" s="244">
        <f>ROUND(E137*H137,2)</f>
        <v>0</v>
      </c>
      <c r="J137" s="243"/>
      <c r="K137" s="244">
        <f>ROUND(E137*J137,2)</f>
        <v>0</v>
      </c>
      <c r="L137" s="244">
        <v>21</v>
      </c>
      <c r="M137" s="244">
        <f>G137*(1+L137/100)</f>
        <v>0</v>
      </c>
      <c r="N137" s="242">
        <v>0.23400000000000001</v>
      </c>
      <c r="O137" s="242">
        <f>ROUND(E137*N137,2)</f>
        <v>0.47</v>
      </c>
      <c r="P137" s="242">
        <v>0</v>
      </c>
      <c r="Q137" s="242">
        <f>ROUND(E137*P137,2)</f>
        <v>0</v>
      </c>
      <c r="R137" s="244"/>
      <c r="S137" s="244" t="s">
        <v>133</v>
      </c>
      <c r="T137" s="245" t="s">
        <v>134</v>
      </c>
      <c r="U137" s="223">
        <v>0</v>
      </c>
      <c r="V137" s="223">
        <f>ROUND(E137*U137,2)</f>
        <v>0</v>
      </c>
      <c r="W137" s="223"/>
      <c r="X137" s="223" t="s">
        <v>295</v>
      </c>
      <c r="Y137" s="223" t="s">
        <v>136</v>
      </c>
      <c r="Z137" s="213"/>
      <c r="AA137" s="213"/>
      <c r="AB137" s="213"/>
      <c r="AC137" s="213"/>
      <c r="AD137" s="213"/>
      <c r="AE137" s="213"/>
      <c r="AF137" s="213"/>
      <c r="AG137" s="213" t="s">
        <v>296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39">
        <v>44</v>
      </c>
      <c r="B138" s="240" t="s">
        <v>399</v>
      </c>
      <c r="C138" s="250" t="s">
        <v>400</v>
      </c>
      <c r="D138" s="241" t="s">
        <v>320</v>
      </c>
      <c r="E138" s="242">
        <v>2</v>
      </c>
      <c r="F138" s="243"/>
      <c r="G138" s="244">
        <f>ROUND(E138*F138,2)</f>
        <v>0</v>
      </c>
      <c r="H138" s="243"/>
      <c r="I138" s="244">
        <f>ROUND(E138*H138,2)</f>
        <v>0</v>
      </c>
      <c r="J138" s="243"/>
      <c r="K138" s="244">
        <f>ROUND(E138*J138,2)</f>
        <v>0</v>
      </c>
      <c r="L138" s="244">
        <v>21</v>
      </c>
      <c r="M138" s="244">
        <f>G138*(1+L138/100)</f>
        <v>0</v>
      </c>
      <c r="N138" s="242">
        <v>8.3000000000000004E-2</v>
      </c>
      <c r="O138" s="242">
        <f>ROUND(E138*N138,2)</f>
        <v>0.17</v>
      </c>
      <c r="P138" s="242">
        <v>0</v>
      </c>
      <c r="Q138" s="242">
        <f>ROUND(E138*P138,2)</f>
        <v>0</v>
      </c>
      <c r="R138" s="244"/>
      <c r="S138" s="244" t="s">
        <v>133</v>
      </c>
      <c r="T138" s="245" t="s">
        <v>134</v>
      </c>
      <c r="U138" s="223">
        <v>0</v>
      </c>
      <c r="V138" s="223">
        <f>ROUND(E138*U138,2)</f>
        <v>0</v>
      </c>
      <c r="W138" s="223"/>
      <c r="X138" s="223" t="s">
        <v>295</v>
      </c>
      <c r="Y138" s="223" t="s">
        <v>136</v>
      </c>
      <c r="Z138" s="213"/>
      <c r="AA138" s="213"/>
      <c r="AB138" s="213"/>
      <c r="AC138" s="213"/>
      <c r="AD138" s="213"/>
      <c r="AE138" s="213"/>
      <c r="AF138" s="213"/>
      <c r="AG138" s="213" t="s">
        <v>296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39">
        <v>45</v>
      </c>
      <c r="B139" s="240" t="s">
        <v>401</v>
      </c>
      <c r="C139" s="250" t="s">
        <v>402</v>
      </c>
      <c r="D139" s="241" t="s">
        <v>320</v>
      </c>
      <c r="E139" s="242">
        <v>2</v>
      </c>
      <c r="F139" s="243"/>
      <c r="G139" s="244">
        <f>ROUND(E139*F139,2)</f>
        <v>0</v>
      </c>
      <c r="H139" s="243"/>
      <c r="I139" s="244">
        <f>ROUND(E139*H139,2)</f>
        <v>0</v>
      </c>
      <c r="J139" s="243"/>
      <c r="K139" s="244">
        <f>ROUND(E139*J139,2)</f>
        <v>0</v>
      </c>
      <c r="L139" s="244">
        <v>21</v>
      </c>
      <c r="M139" s="244">
        <f>G139*(1+L139/100)</f>
        <v>0</v>
      </c>
      <c r="N139" s="242">
        <v>0</v>
      </c>
      <c r="O139" s="242">
        <f>ROUND(E139*N139,2)</f>
        <v>0</v>
      </c>
      <c r="P139" s="242">
        <v>0</v>
      </c>
      <c r="Q139" s="242">
        <f>ROUND(E139*P139,2)</f>
        <v>0</v>
      </c>
      <c r="R139" s="244"/>
      <c r="S139" s="244" t="s">
        <v>133</v>
      </c>
      <c r="T139" s="245" t="s">
        <v>134</v>
      </c>
      <c r="U139" s="223">
        <v>0</v>
      </c>
      <c r="V139" s="223">
        <f>ROUND(E139*U139,2)</f>
        <v>0</v>
      </c>
      <c r="W139" s="223"/>
      <c r="X139" s="223" t="s">
        <v>295</v>
      </c>
      <c r="Y139" s="223" t="s">
        <v>136</v>
      </c>
      <c r="Z139" s="213"/>
      <c r="AA139" s="213"/>
      <c r="AB139" s="213"/>
      <c r="AC139" s="213"/>
      <c r="AD139" s="213"/>
      <c r="AE139" s="213"/>
      <c r="AF139" s="213"/>
      <c r="AG139" s="213" t="s">
        <v>296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x14ac:dyDescent="0.2">
      <c r="A140" s="225" t="s">
        <v>128</v>
      </c>
      <c r="B140" s="226" t="s">
        <v>76</v>
      </c>
      <c r="C140" s="249" t="s">
        <v>77</v>
      </c>
      <c r="D140" s="227"/>
      <c r="E140" s="228"/>
      <c r="F140" s="229"/>
      <c r="G140" s="229">
        <f>SUMIF(AG141:AG149,"&lt;&gt;NOR",G141:G149)</f>
        <v>0</v>
      </c>
      <c r="H140" s="229"/>
      <c r="I140" s="229">
        <f>SUM(I141:I149)</f>
        <v>0</v>
      </c>
      <c r="J140" s="229"/>
      <c r="K140" s="229">
        <f>SUM(K141:K149)</f>
        <v>0</v>
      </c>
      <c r="L140" s="229"/>
      <c r="M140" s="229">
        <f>SUM(M141:M149)</f>
        <v>0</v>
      </c>
      <c r="N140" s="228"/>
      <c r="O140" s="228">
        <f>SUM(O141:O149)</f>
        <v>5.1599999999999993</v>
      </c>
      <c r="P140" s="228"/>
      <c r="Q140" s="228">
        <f>SUM(Q141:Q149)</f>
        <v>0</v>
      </c>
      <c r="R140" s="229"/>
      <c r="S140" s="229"/>
      <c r="T140" s="230"/>
      <c r="U140" s="224"/>
      <c r="V140" s="224">
        <f>SUM(V141:V149)</f>
        <v>12.42</v>
      </c>
      <c r="W140" s="224"/>
      <c r="X140" s="224"/>
      <c r="Y140" s="224"/>
      <c r="AG140" t="s">
        <v>129</v>
      </c>
    </row>
    <row r="141" spans="1:60" outlineLevel="1" x14ac:dyDescent="0.2">
      <c r="A141" s="232">
        <v>46</v>
      </c>
      <c r="B141" s="233" t="s">
        <v>403</v>
      </c>
      <c r="C141" s="251" t="s">
        <v>404</v>
      </c>
      <c r="D141" s="234" t="s">
        <v>176</v>
      </c>
      <c r="E141" s="235">
        <v>6.3</v>
      </c>
      <c r="F141" s="236"/>
      <c r="G141" s="237">
        <f>ROUND(E141*F141,2)</f>
        <v>0</v>
      </c>
      <c r="H141" s="236"/>
      <c r="I141" s="237">
        <f>ROUND(E141*H141,2)</f>
        <v>0</v>
      </c>
      <c r="J141" s="236"/>
      <c r="K141" s="237">
        <f>ROUND(E141*J141,2)</f>
        <v>0</v>
      </c>
      <c r="L141" s="237">
        <v>21</v>
      </c>
      <c r="M141" s="237">
        <f>G141*(1+L141/100)</f>
        <v>0</v>
      </c>
      <c r="N141" s="235">
        <v>0.60721000000000003</v>
      </c>
      <c r="O141" s="235">
        <f>ROUND(E141*N141,2)</f>
        <v>3.83</v>
      </c>
      <c r="P141" s="235">
        <v>0</v>
      </c>
      <c r="Q141" s="235">
        <f>ROUND(E141*P141,2)</f>
        <v>0</v>
      </c>
      <c r="R141" s="237" t="s">
        <v>177</v>
      </c>
      <c r="S141" s="237" t="s">
        <v>141</v>
      </c>
      <c r="T141" s="238" t="s">
        <v>141</v>
      </c>
      <c r="U141" s="223">
        <v>2.3E-2</v>
      </c>
      <c r="V141" s="223">
        <f>ROUND(E141*U141,2)</f>
        <v>0.14000000000000001</v>
      </c>
      <c r="W141" s="223"/>
      <c r="X141" s="223" t="s">
        <v>135</v>
      </c>
      <c r="Y141" s="223" t="s">
        <v>136</v>
      </c>
      <c r="Z141" s="213"/>
      <c r="AA141" s="213"/>
      <c r="AB141" s="213"/>
      <c r="AC141" s="213"/>
      <c r="AD141" s="213"/>
      <c r="AE141" s="213"/>
      <c r="AF141" s="213"/>
      <c r="AG141" s="213" t="s">
        <v>137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2" x14ac:dyDescent="0.2">
      <c r="A142" s="220"/>
      <c r="B142" s="221"/>
      <c r="C142" s="260" t="s">
        <v>405</v>
      </c>
      <c r="D142" s="259"/>
      <c r="E142" s="259"/>
      <c r="F142" s="259"/>
      <c r="G142" s="259"/>
      <c r="H142" s="223"/>
      <c r="I142" s="223"/>
      <c r="J142" s="223"/>
      <c r="K142" s="223"/>
      <c r="L142" s="223"/>
      <c r="M142" s="223"/>
      <c r="N142" s="222"/>
      <c r="O142" s="222"/>
      <c r="P142" s="222"/>
      <c r="Q142" s="222"/>
      <c r="R142" s="223"/>
      <c r="S142" s="223"/>
      <c r="T142" s="223"/>
      <c r="U142" s="223"/>
      <c r="V142" s="223"/>
      <c r="W142" s="223"/>
      <c r="X142" s="223"/>
      <c r="Y142" s="223"/>
      <c r="Z142" s="213"/>
      <c r="AA142" s="213"/>
      <c r="AB142" s="213"/>
      <c r="AC142" s="213"/>
      <c r="AD142" s="213"/>
      <c r="AE142" s="213"/>
      <c r="AF142" s="213"/>
      <c r="AG142" s="213" t="s">
        <v>179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2" x14ac:dyDescent="0.2">
      <c r="A143" s="220"/>
      <c r="B143" s="221"/>
      <c r="C143" s="261" t="s">
        <v>406</v>
      </c>
      <c r="D143" s="257"/>
      <c r="E143" s="258">
        <v>6.3</v>
      </c>
      <c r="F143" s="223"/>
      <c r="G143" s="223"/>
      <c r="H143" s="223"/>
      <c r="I143" s="223"/>
      <c r="J143" s="223"/>
      <c r="K143" s="223"/>
      <c r="L143" s="223"/>
      <c r="M143" s="223"/>
      <c r="N143" s="222"/>
      <c r="O143" s="222"/>
      <c r="P143" s="222"/>
      <c r="Q143" s="222"/>
      <c r="R143" s="223"/>
      <c r="S143" s="223"/>
      <c r="T143" s="223"/>
      <c r="U143" s="223"/>
      <c r="V143" s="223"/>
      <c r="W143" s="223"/>
      <c r="X143" s="223"/>
      <c r="Y143" s="223"/>
      <c r="Z143" s="213"/>
      <c r="AA143" s="213"/>
      <c r="AB143" s="213"/>
      <c r="AC143" s="213"/>
      <c r="AD143" s="213"/>
      <c r="AE143" s="213"/>
      <c r="AF143" s="213"/>
      <c r="AG143" s="213" t="s">
        <v>182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32">
        <v>47</v>
      </c>
      <c r="B144" s="233" t="s">
        <v>407</v>
      </c>
      <c r="C144" s="251" t="s">
        <v>408</v>
      </c>
      <c r="D144" s="234" t="s">
        <v>176</v>
      </c>
      <c r="E144" s="235">
        <v>6.3</v>
      </c>
      <c r="F144" s="236"/>
      <c r="G144" s="237">
        <f>ROUND(E144*F144,2)</f>
        <v>0</v>
      </c>
      <c r="H144" s="236"/>
      <c r="I144" s="237">
        <f>ROUND(E144*H144,2)</f>
        <v>0</v>
      </c>
      <c r="J144" s="236"/>
      <c r="K144" s="237">
        <f>ROUND(E144*J144,2)</f>
        <v>0</v>
      </c>
      <c r="L144" s="237">
        <v>21</v>
      </c>
      <c r="M144" s="237">
        <f>G144*(1+L144/100)</f>
        <v>0</v>
      </c>
      <c r="N144" s="235">
        <v>7.3899999999999993E-2</v>
      </c>
      <c r="O144" s="235">
        <f>ROUND(E144*N144,2)</f>
        <v>0.47</v>
      </c>
      <c r="P144" s="235">
        <v>0</v>
      </c>
      <c r="Q144" s="235">
        <f>ROUND(E144*P144,2)</f>
        <v>0</v>
      </c>
      <c r="R144" s="237" t="s">
        <v>177</v>
      </c>
      <c r="S144" s="237" t="s">
        <v>141</v>
      </c>
      <c r="T144" s="238" t="s">
        <v>141</v>
      </c>
      <c r="U144" s="223">
        <v>0.45200000000000001</v>
      </c>
      <c r="V144" s="223">
        <f>ROUND(E144*U144,2)</f>
        <v>2.85</v>
      </c>
      <c r="W144" s="223"/>
      <c r="X144" s="223" t="s">
        <v>135</v>
      </c>
      <c r="Y144" s="223" t="s">
        <v>136</v>
      </c>
      <c r="Z144" s="213"/>
      <c r="AA144" s="213"/>
      <c r="AB144" s="213"/>
      <c r="AC144" s="213"/>
      <c r="AD144" s="213"/>
      <c r="AE144" s="213"/>
      <c r="AF144" s="213"/>
      <c r="AG144" s="213" t="s">
        <v>137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ht="22.5" outlineLevel="2" x14ac:dyDescent="0.2">
      <c r="A145" s="220"/>
      <c r="B145" s="221"/>
      <c r="C145" s="260" t="s">
        <v>409</v>
      </c>
      <c r="D145" s="259"/>
      <c r="E145" s="259"/>
      <c r="F145" s="259"/>
      <c r="G145" s="259"/>
      <c r="H145" s="223"/>
      <c r="I145" s="223"/>
      <c r="J145" s="223"/>
      <c r="K145" s="223"/>
      <c r="L145" s="223"/>
      <c r="M145" s="223"/>
      <c r="N145" s="222"/>
      <c r="O145" s="222"/>
      <c r="P145" s="222"/>
      <c r="Q145" s="222"/>
      <c r="R145" s="223"/>
      <c r="S145" s="223"/>
      <c r="T145" s="223"/>
      <c r="U145" s="223"/>
      <c r="V145" s="223"/>
      <c r="W145" s="223"/>
      <c r="X145" s="223"/>
      <c r="Y145" s="223"/>
      <c r="Z145" s="213"/>
      <c r="AA145" s="213"/>
      <c r="AB145" s="213"/>
      <c r="AC145" s="213"/>
      <c r="AD145" s="213"/>
      <c r="AE145" s="213"/>
      <c r="AF145" s="213"/>
      <c r="AG145" s="213" t="s">
        <v>179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47" t="str">
        <f>C145</f>
        <v>s provedením lože z kameniva drceného, s vyplněním spár, s dvojitým hutněním a se smetením přebytečného materiálu na krajnici. S dodáním hmot pro lože a výplň spár.</v>
      </c>
      <c r="BB145" s="213"/>
      <c r="BC145" s="213"/>
      <c r="BD145" s="213"/>
      <c r="BE145" s="213"/>
      <c r="BF145" s="213"/>
      <c r="BG145" s="213"/>
      <c r="BH145" s="213"/>
    </row>
    <row r="146" spans="1:60" outlineLevel="2" x14ac:dyDescent="0.2">
      <c r="A146" s="220"/>
      <c r="B146" s="221"/>
      <c r="C146" s="253" t="s">
        <v>410</v>
      </c>
      <c r="D146" s="248"/>
      <c r="E146" s="248"/>
      <c r="F146" s="248"/>
      <c r="G146" s="248"/>
      <c r="H146" s="223"/>
      <c r="I146" s="223"/>
      <c r="J146" s="223"/>
      <c r="K146" s="223"/>
      <c r="L146" s="223"/>
      <c r="M146" s="223"/>
      <c r="N146" s="222"/>
      <c r="O146" s="222"/>
      <c r="P146" s="222"/>
      <c r="Q146" s="222"/>
      <c r="R146" s="223"/>
      <c r="S146" s="223"/>
      <c r="T146" s="223"/>
      <c r="U146" s="223"/>
      <c r="V146" s="223"/>
      <c r="W146" s="223"/>
      <c r="X146" s="223"/>
      <c r="Y146" s="223"/>
      <c r="Z146" s="213"/>
      <c r="AA146" s="213"/>
      <c r="AB146" s="213"/>
      <c r="AC146" s="213"/>
      <c r="AD146" s="213"/>
      <c r="AE146" s="213"/>
      <c r="AF146" s="213"/>
      <c r="AG146" s="213" t="s">
        <v>144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39">
        <v>48</v>
      </c>
      <c r="B147" s="240" t="s">
        <v>411</v>
      </c>
      <c r="C147" s="250" t="s">
        <v>412</v>
      </c>
      <c r="D147" s="241" t="s">
        <v>206</v>
      </c>
      <c r="E147" s="242">
        <v>23</v>
      </c>
      <c r="F147" s="243"/>
      <c r="G147" s="244">
        <f>ROUND(E147*F147,2)</f>
        <v>0</v>
      </c>
      <c r="H147" s="243"/>
      <c r="I147" s="244">
        <f>ROUND(E147*H147,2)</f>
        <v>0</v>
      </c>
      <c r="J147" s="243"/>
      <c r="K147" s="244">
        <f>ROUND(E147*J147,2)</f>
        <v>0</v>
      </c>
      <c r="L147" s="244">
        <v>21</v>
      </c>
      <c r="M147" s="244">
        <f>G147*(1+L147/100)</f>
        <v>0</v>
      </c>
      <c r="N147" s="242">
        <v>3.3E-4</v>
      </c>
      <c r="O147" s="242">
        <f>ROUND(E147*N147,2)</f>
        <v>0.01</v>
      </c>
      <c r="P147" s="242">
        <v>0</v>
      </c>
      <c r="Q147" s="242">
        <f>ROUND(E147*P147,2)</f>
        <v>0</v>
      </c>
      <c r="R147" s="244" t="s">
        <v>177</v>
      </c>
      <c r="S147" s="244" t="s">
        <v>141</v>
      </c>
      <c r="T147" s="245" t="s">
        <v>141</v>
      </c>
      <c r="U147" s="223">
        <v>0.41</v>
      </c>
      <c r="V147" s="223">
        <f>ROUND(E147*U147,2)</f>
        <v>9.43</v>
      </c>
      <c r="W147" s="223"/>
      <c r="X147" s="223" t="s">
        <v>135</v>
      </c>
      <c r="Y147" s="223" t="s">
        <v>136</v>
      </c>
      <c r="Z147" s="213"/>
      <c r="AA147" s="213"/>
      <c r="AB147" s="213"/>
      <c r="AC147" s="213"/>
      <c r="AD147" s="213"/>
      <c r="AE147" s="213"/>
      <c r="AF147" s="213"/>
      <c r="AG147" s="213" t="s">
        <v>137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ht="22.5" outlineLevel="1" x14ac:dyDescent="0.2">
      <c r="A148" s="232">
        <v>49</v>
      </c>
      <c r="B148" s="233" t="s">
        <v>413</v>
      </c>
      <c r="C148" s="251" t="s">
        <v>414</v>
      </c>
      <c r="D148" s="234" t="s">
        <v>176</v>
      </c>
      <c r="E148" s="235">
        <v>6.6150000000000002</v>
      </c>
      <c r="F148" s="236"/>
      <c r="G148" s="237">
        <f>ROUND(E148*F148,2)</f>
        <v>0</v>
      </c>
      <c r="H148" s="236"/>
      <c r="I148" s="237">
        <f>ROUND(E148*H148,2)</f>
        <v>0</v>
      </c>
      <c r="J148" s="236"/>
      <c r="K148" s="237">
        <f>ROUND(E148*J148,2)</f>
        <v>0</v>
      </c>
      <c r="L148" s="237">
        <v>21</v>
      </c>
      <c r="M148" s="237">
        <f>G148*(1+L148/100)</f>
        <v>0</v>
      </c>
      <c r="N148" s="235">
        <v>0.129</v>
      </c>
      <c r="O148" s="235">
        <f>ROUND(E148*N148,2)</f>
        <v>0.85</v>
      </c>
      <c r="P148" s="235">
        <v>0</v>
      </c>
      <c r="Q148" s="235">
        <f>ROUND(E148*P148,2)</f>
        <v>0</v>
      </c>
      <c r="R148" s="237" t="s">
        <v>294</v>
      </c>
      <c r="S148" s="237" t="s">
        <v>141</v>
      </c>
      <c r="T148" s="238" t="s">
        <v>141</v>
      </c>
      <c r="U148" s="223">
        <v>0</v>
      </c>
      <c r="V148" s="223">
        <f>ROUND(E148*U148,2)</f>
        <v>0</v>
      </c>
      <c r="W148" s="223"/>
      <c r="X148" s="223" t="s">
        <v>295</v>
      </c>
      <c r="Y148" s="223" t="s">
        <v>136</v>
      </c>
      <c r="Z148" s="213"/>
      <c r="AA148" s="213"/>
      <c r="AB148" s="213"/>
      <c r="AC148" s="213"/>
      <c r="AD148" s="213"/>
      <c r="AE148" s="213"/>
      <c r="AF148" s="213"/>
      <c r="AG148" s="213" t="s">
        <v>296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2" x14ac:dyDescent="0.2">
      <c r="A149" s="220"/>
      <c r="B149" s="221"/>
      <c r="C149" s="261" t="s">
        <v>415</v>
      </c>
      <c r="D149" s="257"/>
      <c r="E149" s="258">
        <v>6.6150000000000002</v>
      </c>
      <c r="F149" s="223"/>
      <c r="G149" s="223"/>
      <c r="H149" s="223"/>
      <c r="I149" s="223"/>
      <c r="J149" s="223"/>
      <c r="K149" s="223"/>
      <c r="L149" s="223"/>
      <c r="M149" s="223"/>
      <c r="N149" s="222"/>
      <c r="O149" s="222"/>
      <c r="P149" s="222"/>
      <c r="Q149" s="222"/>
      <c r="R149" s="223"/>
      <c r="S149" s="223"/>
      <c r="T149" s="223"/>
      <c r="U149" s="223"/>
      <c r="V149" s="223"/>
      <c r="W149" s="223"/>
      <c r="X149" s="223"/>
      <c r="Y149" s="223"/>
      <c r="Z149" s="213"/>
      <c r="AA149" s="213"/>
      <c r="AB149" s="213"/>
      <c r="AC149" s="213"/>
      <c r="AD149" s="213"/>
      <c r="AE149" s="213"/>
      <c r="AF149" s="213"/>
      <c r="AG149" s="213" t="s">
        <v>182</v>
      </c>
      <c r="AH149" s="213">
        <v>0</v>
      </c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x14ac:dyDescent="0.2">
      <c r="A150" s="225" t="s">
        <v>128</v>
      </c>
      <c r="B150" s="226" t="s">
        <v>80</v>
      </c>
      <c r="C150" s="249" t="s">
        <v>81</v>
      </c>
      <c r="D150" s="227"/>
      <c r="E150" s="228"/>
      <c r="F150" s="229"/>
      <c r="G150" s="229">
        <f>SUMIF(AG151:AG153,"&lt;&gt;NOR",G151:G153)</f>
        <v>0</v>
      </c>
      <c r="H150" s="229"/>
      <c r="I150" s="229">
        <f>SUM(I151:I153)</f>
        <v>0</v>
      </c>
      <c r="J150" s="229"/>
      <c r="K150" s="229">
        <f>SUM(K151:K153)</f>
        <v>0</v>
      </c>
      <c r="L150" s="229"/>
      <c r="M150" s="229">
        <f>SUM(M151:M153)</f>
        <v>0</v>
      </c>
      <c r="N150" s="228"/>
      <c r="O150" s="228">
        <f>SUM(O151:O153)</f>
        <v>0.03</v>
      </c>
      <c r="P150" s="228"/>
      <c r="Q150" s="228">
        <f>SUM(Q151:Q153)</f>
        <v>0</v>
      </c>
      <c r="R150" s="229"/>
      <c r="S150" s="229"/>
      <c r="T150" s="230"/>
      <c r="U150" s="224"/>
      <c r="V150" s="224">
        <f>SUM(V151:V153)</f>
        <v>0.2</v>
      </c>
      <c r="W150" s="224"/>
      <c r="X150" s="224"/>
      <c r="Y150" s="224"/>
      <c r="AG150" t="s">
        <v>129</v>
      </c>
    </row>
    <row r="151" spans="1:60" outlineLevel="1" x14ac:dyDescent="0.2">
      <c r="A151" s="232">
        <v>50</v>
      </c>
      <c r="B151" s="233" t="s">
        <v>416</v>
      </c>
      <c r="C151" s="251" t="s">
        <v>417</v>
      </c>
      <c r="D151" s="234" t="s">
        <v>176</v>
      </c>
      <c r="E151" s="235">
        <v>0.58499999999999996</v>
      </c>
      <c r="F151" s="236"/>
      <c r="G151" s="237">
        <f>ROUND(E151*F151,2)</f>
        <v>0</v>
      </c>
      <c r="H151" s="236"/>
      <c r="I151" s="237">
        <f>ROUND(E151*H151,2)</f>
        <v>0</v>
      </c>
      <c r="J151" s="236"/>
      <c r="K151" s="237">
        <f>ROUND(E151*J151,2)</f>
        <v>0</v>
      </c>
      <c r="L151" s="237">
        <v>21</v>
      </c>
      <c r="M151" s="237">
        <f>G151*(1+L151/100)</f>
        <v>0</v>
      </c>
      <c r="N151" s="235">
        <v>5.67E-2</v>
      </c>
      <c r="O151" s="235">
        <f>ROUND(E151*N151,2)</f>
        <v>0.03</v>
      </c>
      <c r="P151" s="235">
        <v>0</v>
      </c>
      <c r="Q151" s="235">
        <f>ROUND(E151*P151,2)</f>
        <v>0</v>
      </c>
      <c r="R151" s="237" t="s">
        <v>418</v>
      </c>
      <c r="S151" s="237" t="s">
        <v>141</v>
      </c>
      <c r="T151" s="238" t="s">
        <v>141</v>
      </c>
      <c r="U151" s="223">
        <v>0.34399999999999997</v>
      </c>
      <c r="V151" s="223">
        <f>ROUND(E151*U151,2)</f>
        <v>0.2</v>
      </c>
      <c r="W151" s="223"/>
      <c r="X151" s="223" t="s">
        <v>135</v>
      </c>
      <c r="Y151" s="223" t="s">
        <v>136</v>
      </c>
      <c r="Z151" s="213"/>
      <c r="AA151" s="213"/>
      <c r="AB151" s="213"/>
      <c r="AC151" s="213"/>
      <c r="AD151" s="213"/>
      <c r="AE151" s="213"/>
      <c r="AF151" s="213"/>
      <c r="AG151" s="213" t="s">
        <v>137</v>
      </c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2" x14ac:dyDescent="0.2">
      <c r="A152" s="220"/>
      <c r="B152" s="221"/>
      <c r="C152" s="260" t="s">
        <v>419</v>
      </c>
      <c r="D152" s="259"/>
      <c r="E152" s="259"/>
      <c r="F152" s="259"/>
      <c r="G152" s="259"/>
      <c r="H152" s="223"/>
      <c r="I152" s="223"/>
      <c r="J152" s="223"/>
      <c r="K152" s="223"/>
      <c r="L152" s="223"/>
      <c r="M152" s="223"/>
      <c r="N152" s="222"/>
      <c r="O152" s="222"/>
      <c r="P152" s="222"/>
      <c r="Q152" s="222"/>
      <c r="R152" s="223"/>
      <c r="S152" s="223"/>
      <c r="T152" s="223"/>
      <c r="U152" s="223"/>
      <c r="V152" s="223"/>
      <c r="W152" s="223"/>
      <c r="X152" s="223"/>
      <c r="Y152" s="223"/>
      <c r="Z152" s="213"/>
      <c r="AA152" s="213"/>
      <c r="AB152" s="213"/>
      <c r="AC152" s="213"/>
      <c r="AD152" s="213"/>
      <c r="AE152" s="213"/>
      <c r="AF152" s="213"/>
      <c r="AG152" s="213" t="s">
        <v>179</v>
      </c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2" x14ac:dyDescent="0.2">
      <c r="A153" s="220"/>
      <c r="B153" s="221"/>
      <c r="C153" s="261" t="s">
        <v>420</v>
      </c>
      <c r="D153" s="257"/>
      <c r="E153" s="258">
        <v>0.58499999999999996</v>
      </c>
      <c r="F153" s="223"/>
      <c r="G153" s="223"/>
      <c r="H153" s="223"/>
      <c r="I153" s="223"/>
      <c r="J153" s="223"/>
      <c r="K153" s="223"/>
      <c r="L153" s="223"/>
      <c r="M153" s="223"/>
      <c r="N153" s="222"/>
      <c r="O153" s="222"/>
      <c r="P153" s="222"/>
      <c r="Q153" s="222"/>
      <c r="R153" s="223"/>
      <c r="S153" s="223"/>
      <c r="T153" s="223"/>
      <c r="U153" s="223"/>
      <c r="V153" s="223"/>
      <c r="W153" s="223"/>
      <c r="X153" s="223"/>
      <c r="Y153" s="223"/>
      <c r="Z153" s="213"/>
      <c r="AA153" s="213"/>
      <c r="AB153" s="213"/>
      <c r="AC153" s="213"/>
      <c r="AD153" s="213"/>
      <c r="AE153" s="213"/>
      <c r="AF153" s="213"/>
      <c r="AG153" s="213" t="s">
        <v>182</v>
      </c>
      <c r="AH153" s="213">
        <v>0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x14ac:dyDescent="0.2">
      <c r="A154" s="225" t="s">
        <v>128</v>
      </c>
      <c r="B154" s="226" t="s">
        <v>82</v>
      </c>
      <c r="C154" s="249" t="s">
        <v>83</v>
      </c>
      <c r="D154" s="227"/>
      <c r="E154" s="228"/>
      <c r="F154" s="229"/>
      <c r="G154" s="229">
        <f>SUMIF(AG155:AG157,"&lt;&gt;NOR",G155:G157)</f>
        <v>0</v>
      </c>
      <c r="H154" s="229"/>
      <c r="I154" s="229">
        <f>SUM(I155:I157)</f>
        <v>0</v>
      </c>
      <c r="J154" s="229"/>
      <c r="K154" s="229">
        <f>SUM(K155:K157)</f>
        <v>0</v>
      </c>
      <c r="L154" s="229"/>
      <c r="M154" s="229">
        <f>SUM(M155:M157)</f>
        <v>0</v>
      </c>
      <c r="N154" s="228"/>
      <c r="O154" s="228">
        <f>SUM(O155:O157)</f>
        <v>0.01</v>
      </c>
      <c r="P154" s="228"/>
      <c r="Q154" s="228">
        <f>SUM(Q155:Q157)</f>
        <v>0</v>
      </c>
      <c r="R154" s="229"/>
      <c r="S154" s="229"/>
      <c r="T154" s="230"/>
      <c r="U154" s="224"/>
      <c r="V154" s="224">
        <f>SUM(V155:V157)</f>
        <v>0.98</v>
      </c>
      <c r="W154" s="224"/>
      <c r="X154" s="224"/>
      <c r="Y154" s="224"/>
      <c r="AG154" t="s">
        <v>129</v>
      </c>
    </row>
    <row r="155" spans="1:60" outlineLevel="1" x14ac:dyDescent="0.2">
      <c r="A155" s="239">
        <v>51</v>
      </c>
      <c r="B155" s="240" t="s">
        <v>421</v>
      </c>
      <c r="C155" s="250" t="s">
        <v>422</v>
      </c>
      <c r="D155" s="241" t="s">
        <v>206</v>
      </c>
      <c r="E155" s="242">
        <v>19.5</v>
      </c>
      <c r="F155" s="243"/>
      <c r="G155" s="244">
        <f>ROUND(E155*F155,2)</f>
        <v>0</v>
      </c>
      <c r="H155" s="243"/>
      <c r="I155" s="244">
        <f>ROUND(E155*H155,2)</f>
        <v>0</v>
      </c>
      <c r="J155" s="243"/>
      <c r="K155" s="244">
        <f>ROUND(E155*J155,2)</f>
        <v>0</v>
      </c>
      <c r="L155" s="244">
        <v>21</v>
      </c>
      <c r="M155" s="244">
        <f>G155*(1+L155/100)</f>
        <v>0</v>
      </c>
      <c r="N155" s="242">
        <v>0</v>
      </c>
      <c r="O155" s="242">
        <f>ROUND(E155*N155,2)</f>
        <v>0</v>
      </c>
      <c r="P155" s="242">
        <v>0</v>
      </c>
      <c r="Q155" s="242">
        <f>ROUND(E155*P155,2)</f>
        <v>0</v>
      </c>
      <c r="R155" s="244"/>
      <c r="S155" s="244" t="s">
        <v>141</v>
      </c>
      <c r="T155" s="245" t="s">
        <v>141</v>
      </c>
      <c r="U155" s="223">
        <v>0.05</v>
      </c>
      <c r="V155" s="223">
        <f>ROUND(E155*U155,2)</f>
        <v>0.98</v>
      </c>
      <c r="W155" s="223"/>
      <c r="X155" s="223" t="s">
        <v>135</v>
      </c>
      <c r="Y155" s="223" t="s">
        <v>136</v>
      </c>
      <c r="Z155" s="213"/>
      <c r="AA155" s="213"/>
      <c r="AB155" s="213"/>
      <c r="AC155" s="213"/>
      <c r="AD155" s="213"/>
      <c r="AE155" s="213"/>
      <c r="AF155" s="213"/>
      <c r="AG155" s="213" t="s">
        <v>137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">
      <c r="A156" s="232">
        <v>52</v>
      </c>
      <c r="B156" s="233" t="s">
        <v>423</v>
      </c>
      <c r="C156" s="251" t="s">
        <v>424</v>
      </c>
      <c r="D156" s="234" t="s">
        <v>206</v>
      </c>
      <c r="E156" s="235">
        <v>19.695</v>
      </c>
      <c r="F156" s="236"/>
      <c r="G156" s="237">
        <f>ROUND(E156*F156,2)</f>
        <v>0</v>
      </c>
      <c r="H156" s="236"/>
      <c r="I156" s="237">
        <f>ROUND(E156*H156,2)</f>
        <v>0</v>
      </c>
      <c r="J156" s="236"/>
      <c r="K156" s="237">
        <f>ROUND(E156*J156,2)</f>
        <v>0</v>
      </c>
      <c r="L156" s="237">
        <v>21</v>
      </c>
      <c r="M156" s="237">
        <f>G156*(1+L156/100)</f>
        <v>0</v>
      </c>
      <c r="N156" s="235">
        <v>4.8000000000000001E-4</v>
      </c>
      <c r="O156" s="235">
        <f>ROUND(E156*N156,2)</f>
        <v>0.01</v>
      </c>
      <c r="P156" s="235">
        <v>0</v>
      </c>
      <c r="Q156" s="235">
        <f>ROUND(E156*P156,2)</f>
        <v>0</v>
      </c>
      <c r="R156" s="237" t="s">
        <v>294</v>
      </c>
      <c r="S156" s="237" t="s">
        <v>141</v>
      </c>
      <c r="T156" s="238" t="s">
        <v>141</v>
      </c>
      <c r="U156" s="223">
        <v>0</v>
      </c>
      <c r="V156" s="223">
        <f>ROUND(E156*U156,2)</f>
        <v>0</v>
      </c>
      <c r="W156" s="223"/>
      <c r="X156" s="223" t="s">
        <v>295</v>
      </c>
      <c r="Y156" s="223" t="s">
        <v>136</v>
      </c>
      <c r="Z156" s="213"/>
      <c r="AA156" s="213"/>
      <c r="AB156" s="213"/>
      <c r="AC156" s="213"/>
      <c r="AD156" s="213"/>
      <c r="AE156" s="213"/>
      <c r="AF156" s="213"/>
      <c r="AG156" s="213" t="s">
        <v>296</v>
      </c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2" x14ac:dyDescent="0.2">
      <c r="A157" s="220"/>
      <c r="B157" s="221"/>
      <c r="C157" s="261" t="s">
        <v>425</v>
      </c>
      <c r="D157" s="257"/>
      <c r="E157" s="258">
        <v>19.695</v>
      </c>
      <c r="F157" s="223"/>
      <c r="G157" s="223"/>
      <c r="H157" s="223"/>
      <c r="I157" s="223"/>
      <c r="J157" s="223"/>
      <c r="K157" s="223"/>
      <c r="L157" s="223"/>
      <c r="M157" s="223"/>
      <c r="N157" s="222"/>
      <c r="O157" s="222"/>
      <c r="P157" s="222"/>
      <c r="Q157" s="222"/>
      <c r="R157" s="223"/>
      <c r="S157" s="223"/>
      <c r="T157" s="223"/>
      <c r="U157" s="223"/>
      <c r="V157" s="223"/>
      <c r="W157" s="223"/>
      <c r="X157" s="223"/>
      <c r="Y157" s="223"/>
      <c r="Z157" s="213"/>
      <c r="AA157" s="213"/>
      <c r="AB157" s="213"/>
      <c r="AC157" s="213"/>
      <c r="AD157" s="213"/>
      <c r="AE157" s="213"/>
      <c r="AF157" s="213"/>
      <c r="AG157" s="213" t="s">
        <v>182</v>
      </c>
      <c r="AH157" s="213">
        <v>0</v>
      </c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x14ac:dyDescent="0.2">
      <c r="A158" s="225" t="s">
        <v>128</v>
      </c>
      <c r="B158" s="226" t="s">
        <v>84</v>
      </c>
      <c r="C158" s="249" t="s">
        <v>85</v>
      </c>
      <c r="D158" s="227"/>
      <c r="E158" s="228"/>
      <c r="F158" s="229"/>
      <c r="G158" s="229">
        <f>SUMIF(AG159:AG163,"&lt;&gt;NOR",G159:G163)</f>
        <v>0</v>
      </c>
      <c r="H158" s="229"/>
      <c r="I158" s="229">
        <f>SUM(I159:I163)</f>
        <v>0</v>
      </c>
      <c r="J158" s="229"/>
      <c r="K158" s="229">
        <f>SUM(K159:K163)</f>
        <v>0</v>
      </c>
      <c r="L158" s="229"/>
      <c r="M158" s="229">
        <f>SUM(M159:M163)</f>
        <v>0</v>
      </c>
      <c r="N158" s="228"/>
      <c r="O158" s="228">
        <f>SUM(O159:O163)</f>
        <v>1.73</v>
      </c>
      <c r="P158" s="228"/>
      <c r="Q158" s="228">
        <f>SUM(Q159:Q163)</f>
        <v>0</v>
      </c>
      <c r="R158" s="229"/>
      <c r="S158" s="229"/>
      <c r="T158" s="230"/>
      <c r="U158" s="224"/>
      <c r="V158" s="224">
        <f>SUM(V159:V163)</f>
        <v>1.92</v>
      </c>
      <c r="W158" s="224"/>
      <c r="X158" s="224"/>
      <c r="Y158" s="224"/>
      <c r="AG158" t="s">
        <v>129</v>
      </c>
    </row>
    <row r="159" spans="1:60" ht="22.5" outlineLevel="1" x14ac:dyDescent="0.2">
      <c r="A159" s="232">
        <v>53</v>
      </c>
      <c r="B159" s="233" t="s">
        <v>426</v>
      </c>
      <c r="C159" s="251" t="s">
        <v>427</v>
      </c>
      <c r="D159" s="234" t="s">
        <v>206</v>
      </c>
      <c r="E159" s="235">
        <v>13.7</v>
      </c>
      <c r="F159" s="236"/>
      <c r="G159" s="237">
        <f>ROUND(E159*F159,2)</f>
        <v>0</v>
      </c>
      <c r="H159" s="236"/>
      <c r="I159" s="237">
        <f>ROUND(E159*H159,2)</f>
        <v>0</v>
      </c>
      <c r="J159" s="236"/>
      <c r="K159" s="237">
        <f>ROUND(E159*J159,2)</f>
        <v>0</v>
      </c>
      <c r="L159" s="237">
        <v>21</v>
      </c>
      <c r="M159" s="237">
        <f>G159*(1+L159/100)</f>
        <v>0</v>
      </c>
      <c r="N159" s="235">
        <v>0.10249999999999999</v>
      </c>
      <c r="O159" s="235">
        <f>ROUND(E159*N159,2)</f>
        <v>1.4</v>
      </c>
      <c r="P159" s="235">
        <v>0</v>
      </c>
      <c r="Q159" s="235">
        <f>ROUND(E159*P159,2)</f>
        <v>0</v>
      </c>
      <c r="R159" s="237" t="s">
        <v>177</v>
      </c>
      <c r="S159" s="237" t="s">
        <v>141</v>
      </c>
      <c r="T159" s="238" t="s">
        <v>141</v>
      </c>
      <c r="U159" s="223">
        <v>0.14000000000000001</v>
      </c>
      <c r="V159" s="223">
        <f>ROUND(E159*U159,2)</f>
        <v>1.92</v>
      </c>
      <c r="W159" s="223"/>
      <c r="X159" s="223" t="s">
        <v>135</v>
      </c>
      <c r="Y159" s="223" t="s">
        <v>136</v>
      </c>
      <c r="Z159" s="213"/>
      <c r="AA159" s="213"/>
      <c r="AB159" s="213"/>
      <c r="AC159" s="213"/>
      <c r="AD159" s="213"/>
      <c r="AE159" s="213"/>
      <c r="AF159" s="213"/>
      <c r="AG159" s="213" t="s">
        <v>137</v>
      </c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2" x14ac:dyDescent="0.2">
      <c r="A160" s="220"/>
      <c r="B160" s="221"/>
      <c r="C160" s="260" t="s">
        <v>428</v>
      </c>
      <c r="D160" s="259"/>
      <c r="E160" s="259"/>
      <c r="F160" s="259"/>
      <c r="G160" s="259"/>
      <c r="H160" s="223"/>
      <c r="I160" s="223"/>
      <c r="J160" s="223"/>
      <c r="K160" s="223"/>
      <c r="L160" s="223"/>
      <c r="M160" s="223"/>
      <c r="N160" s="222"/>
      <c r="O160" s="222"/>
      <c r="P160" s="222"/>
      <c r="Q160" s="222"/>
      <c r="R160" s="223"/>
      <c r="S160" s="223"/>
      <c r="T160" s="223"/>
      <c r="U160" s="223"/>
      <c r="V160" s="223"/>
      <c r="W160" s="223"/>
      <c r="X160" s="223"/>
      <c r="Y160" s="223"/>
      <c r="Z160" s="213"/>
      <c r="AA160" s="213"/>
      <c r="AB160" s="213"/>
      <c r="AC160" s="213"/>
      <c r="AD160" s="213"/>
      <c r="AE160" s="213"/>
      <c r="AF160" s="213"/>
      <c r="AG160" s="213" t="s">
        <v>179</v>
      </c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2" x14ac:dyDescent="0.2">
      <c r="A161" s="220"/>
      <c r="B161" s="221"/>
      <c r="C161" s="253" t="s">
        <v>429</v>
      </c>
      <c r="D161" s="248"/>
      <c r="E161" s="248"/>
      <c r="F161" s="248"/>
      <c r="G161" s="248"/>
      <c r="H161" s="223"/>
      <c r="I161" s="223"/>
      <c r="J161" s="223"/>
      <c r="K161" s="223"/>
      <c r="L161" s="223"/>
      <c r="M161" s="223"/>
      <c r="N161" s="222"/>
      <c r="O161" s="222"/>
      <c r="P161" s="222"/>
      <c r="Q161" s="222"/>
      <c r="R161" s="223"/>
      <c r="S161" s="223"/>
      <c r="T161" s="223"/>
      <c r="U161" s="223"/>
      <c r="V161" s="223"/>
      <c r="W161" s="223"/>
      <c r="X161" s="223"/>
      <c r="Y161" s="223"/>
      <c r="Z161" s="213"/>
      <c r="AA161" s="213"/>
      <c r="AB161" s="213"/>
      <c r="AC161" s="213"/>
      <c r="AD161" s="213"/>
      <c r="AE161" s="213"/>
      <c r="AF161" s="213"/>
      <c r="AG161" s="213" t="s">
        <v>144</v>
      </c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">
      <c r="A162" s="232">
        <v>54</v>
      </c>
      <c r="B162" s="233" t="s">
        <v>430</v>
      </c>
      <c r="C162" s="251" t="s">
        <v>431</v>
      </c>
      <c r="D162" s="234" t="s">
        <v>320</v>
      </c>
      <c r="E162" s="235">
        <v>15</v>
      </c>
      <c r="F162" s="236"/>
      <c r="G162" s="237">
        <f>ROUND(E162*F162,2)</f>
        <v>0</v>
      </c>
      <c r="H162" s="236"/>
      <c r="I162" s="237">
        <f>ROUND(E162*H162,2)</f>
        <v>0</v>
      </c>
      <c r="J162" s="236"/>
      <c r="K162" s="237">
        <f>ROUND(E162*J162,2)</f>
        <v>0</v>
      </c>
      <c r="L162" s="237">
        <v>21</v>
      </c>
      <c r="M162" s="237">
        <f>G162*(1+L162/100)</f>
        <v>0</v>
      </c>
      <c r="N162" s="235">
        <v>2.1999999999999999E-2</v>
      </c>
      <c r="O162" s="235">
        <f>ROUND(E162*N162,2)</f>
        <v>0.33</v>
      </c>
      <c r="P162" s="235">
        <v>0</v>
      </c>
      <c r="Q162" s="235">
        <f>ROUND(E162*P162,2)</f>
        <v>0</v>
      </c>
      <c r="R162" s="237" t="s">
        <v>294</v>
      </c>
      <c r="S162" s="237" t="s">
        <v>141</v>
      </c>
      <c r="T162" s="238" t="s">
        <v>141</v>
      </c>
      <c r="U162" s="223">
        <v>0</v>
      </c>
      <c r="V162" s="223">
        <f>ROUND(E162*U162,2)</f>
        <v>0</v>
      </c>
      <c r="W162" s="223"/>
      <c r="X162" s="223" t="s">
        <v>295</v>
      </c>
      <c r="Y162" s="223" t="s">
        <v>136</v>
      </c>
      <c r="Z162" s="213"/>
      <c r="AA162" s="213"/>
      <c r="AB162" s="213"/>
      <c r="AC162" s="213"/>
      <c r="AD162" s="213"/>
      <c r="AE162" s="213"/>
      <c r="AF162" s="213"/>
      <c r="AG162" s="213" t="s">
        <v>296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2" x14ac:dyDescent="0.2">
      <c r="A163" s="220"/>
      <c r="B163" s="221"/>
      <c r="C163" s="261" t="s">
        <v>432</v>
      </c>
      <c r="D163" s="257"/>
      <c r="E163" s="258">
        <v>15</v>
      </c>
      <c r="F163" s="223"/>
      <c r="G163" s="223"/>
      <c r="H163" s="223"/>
      <c r="I163" s="223"/>
      <c r="J163" s="223"/>
      <c r="K163" s="223"/>
      <c r="L163" s="223"/>
      <c r="M163" s="223"/>
      <c r="N163" s="222"/>
      <c r="O163" s="222"/>
      <c r="P163" s="222"/>
      <c r="Q163" s="222"/>
      <c r="R163" s="223"/>
      <c r="S163" s="223"/>
      <c r="T163" s="223"/>
      <c r="U163" s="223"/>
      <c r="V163" s="223"/>
      <c r="W163" s="223"/>
      <c r="X163" s="223"/>
      <c r="Y163" s="223"/>
      <c r="Z163" s="213"/>
      <c r="AA163" s="213"/>
      <c r="AB163" s="213"/>
      <c r="AC163" s="213"/>
      <c r="AD163" s="213"/>
      <c r="AE163" s="213"/>
      <c r="AF163" s="213"/>
      <c r="AG163" s="213" t="s">
        <v>182</v>
      </c>
      <c r="AH163" s="213">
        <v>0</v>
      </c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x14ac:dyDescent="0.2">
      <c r="A164" s="225" t="s">
        <v>128</v>
      </c>
      <c r="B164" s="226" t="s">
        <v>86</v>
      </c>
      <c r="C164" s="249" t="s">
        <v>87</v>
      </c>
      <c r="D164" s="227"/>
      <c r="E164" s="228"/>
      <c r="F164" s="229"/>
      <c r="G164" s="229">
        <f>SUMIF(AG165:AG177,"&lt;&gt;NOR",G165:G177)</f>
        <v>0</v>
      </c>
      <c r="H164" s="229"/>
      <c r="I164" s="229">
        <f>SUM(I165:I177)</f>
        <v>0</v>
      </c>
      <c r="J164" s="229"/>
      <c r="K164" s="229">
        <f>SUM(K165:K177)</f>
        <v>0</v>
      </c>
      <c r="L164" s="229"/>
      <c r="M164" s="229">
        <f>SUM(M165:M177)</f>
        <v>0</v>
      </c>
      <c r="N164" s="228"/>
      <c r="O164" s="228">
        <f>SUM(O165:O177)</f>
        <v>1.3699999999999999</v>
      </c>
      <c r="P164" s="228"/>
      <c r="Q164" s="228">
        <f>SUM(Q165:Q177)</f>
        <v>0</v>
      </c>
      <c r="R164" s="229"/>
      <c r="S164" s="229"/>
      <c r="T164" s="230"/>
      <c r="U164" s="224"/>
      <c r="V164" s="224">
        <f>SUM(V165:V177)</f>
        <v>23.48</v>
      </c>
      <c r="W164" s="224"/>
      <c r="X164" s="224"/>
      <c r="Y164" s="224"/>
      <c r="AG164" t="s">
        <v>129</v>
      </c>
    </row>
    <row r="165" spans="1:60" outlineLevel="1" x14ac:dyDescent="0.2">
      <c r="A165" s="232">
        <v>55</v>
      </c>
      <c r="B165" s="233" t="s">
        <v>433</v>
      </c>
      <c r="C165" s="251" t="s">
        <v>434</v>
      </c>
      <c r="D165" s="234" t="s">
        <v>186</v>
      </c>
      <c r="E165" s="235">
        <v>0.36</v>
      </c>
      <c r="F165" s="236"/>
      <c r="G165" s="237">
        <f>ROUND(E165*F165,2)</f>
        <v>0</v>
      </c>
      <c r="H165" s="236"/>
      <c r="I165" s="237">
        <f>ROUND(E165*H165,2)</f>
        <v>0</v>
      </c>
      <c r="J165" s="236"/>
      <c r="K165" s="237">
        <f>ROUND(E165*J165,2)</f>
        <v>0</v>
      </c>
      <c r="L165" s="237">
        <v>21</v>
      </c>
      <c r="M165" s="237">
        <f>G165*(1+L165/100)</f>
        <v>0</v>
      </c>
      <c r="N165" s="235">
        <v>2.5249999999999999</v>
      </c>
      <c r="O165" s="235">
        <f>ROUND(E165*N165,2)</f>
        <v>0.91</v>
      </c>
      <c r="P165" s="235">
        <v>0</v>
      </c>
      <c r="Q165" s="235">
        <f>ROUND(E165*P165,2)</f>
        <v>0</v>
      </c>
      <c r="R165" s="237" t="s">
        <v>323</v>
      </c>
      <c r="S165" s="237" t="s">
        <v>141</v>
      </c>
      <c r="T165" s="238" t="s">
        <v>141</v>
      </c>
      <c r="U165" s="223">
        <v>3.48</v>
      </c>
      <c r="V165" s="223">
        <f>ROUND(E165*U165,2)</f>
        <v>1.25</v>
      </c>
      <c r="W165" s="223"/>
      <c r="X165" s="223" t="s">
        <v>135</v>
      </c>
      <c r="Y165" s="223" t="s">
        <v>136</v>
      </c>
      <c r="Z165" s="213"/>
      <c r="AA165" s="213"/>
      <c r="AB165" s="213"/>
      <c r="AC165" s="213"/>
      <c r="AD165" s="213"/>
      <c r="AE165" s="213"/>
      <c r="AF165" s="213"/>
      <c r="AG165" s="213" t="s">
        <v>137</v>
      </c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2" x14ac:dyDescent="0.2">
      <c r="A166" s="220"/>
      <c r="B166" s="221"/>
      <c r="C166" s="260" t="s">
        <v>435</v>
      </c>
      <c r="D166" s="259"/>
      <c r="E166" s="259"/>
      <c r="F166" s="259"/>
      <c r="G166" s="259"/>
      <c r="H166" s="223"/>
      <c r="I166" s="223"/>
      <c r="J166" s="223"/>
      <c r="K166" s="223"/>
      <c r="L166" s="223"/>
      <c r="M166" s="223"/>
      <c r="N166" s="222"/>
      <c r="O166" s="222"/>
      <c r="P166" s="222"/>
      <c r="Q166" s="222"/>
      <c r="R166" s="223"/>
      <c r="S166" s="223"/>
      <c r="T166" s="223"/>
      <c r="U166" s="223"/>
      <c r="V166" s="223"/>
      <c r="W166" s="223"/>
      <c r="X166" s="223"/>
      <c r="Y166" s="223"/>
      <c r="Z166" s="213"/>
      <c r="AA166" s="213"/>
      <c r="AB166" s="213"/>
      <c r="AC166" s="213"/>
      <c r="AD166" s="213"/>
      <c r="AE166" s="213"/>
      <c r="AF166" s="213"/>
      <c r="AG166" s="213" t="s">
        <v>179</v>
      </c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2" x14ac:dyDescent="0.2">
      <c r="A167" s="220"/>
      <c r="B167" s="221"/>
      <c r="C167" s="253" t="s">
        <v>436</v>
      </c>
      <c r="D167" s="248"/>
      <c r="E167" s="248"/>
      <c r="F167" s="248"/>
      <c r="G167" s="248"/>
      <c r="H167" s="223"/>
      <c r="I167" s="223"/>
      <c r="J167" s="223"/>
      <c r="K167" s="223"/>
      <c r="L167" s="223"/>
      <c r="M167" s="223"/>
      <c r="N167" s="222"/>
      <c r="O167" s="222"/>
      <c r="P167" s="222"/>
      <c r="Q167" s="222"/>
      <c r="R167" s="223"/>
      <c r="S167" s="223"/>
      <c r="T167" s="223"/>
      <c r="U167" s="223"/>
      <c r="V167" s="223"/>
      <c r="W167" s="223"/>
      <c r="X167" s="223"/>
      <c r="Y167" s="223"/>
      <c r="Z167" s="213"/>
      <c r="AA167" s="213"/>
      <c r="AB167" s="213"/>
      <c r="AC167" s="213"/>
      <c r="AD167" s="213"/>
      <c r="AE167" s="213"/>
      <c r="AF167" s="213"/>
      <c r="AG167" s="213" t="s">
        <v>144</v>
      </c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3" x14ac:dyDescent="0.2">
      <c r="A168" s="220"/>
      <c r="B168" s="221"/>
      <c r="C168" s="253" t="s">
        <v>437</v>
      </c>
      <c r="D168" s="248"/>
      <c r="E168" s="248"/>
      <c r="F168" s="248"/>
      <c r="G168" s="248"/>
      <c r="H168" s="223"/>
      <c r="I168" s="223"/>
      <c r="J168" s="223"/>
      <c r="K168" s="223"/>
      <c r="L168" s="223"/>
      <c r="M168" s="223"/>
      <c r="N168" s="222"/>
      <c r="O168" s="222"/>
      <c r="P168" s="222"/>
      <c r="Q168" s="222"/>
      <c r="R168" s="223"/>
      <c r="S168" s="223"/>
      <c r="T168" s="223"/>
      <c r="U168" s="223"/>
      <c r="V168" s="223"/>
      <c r="W168" s="223"/>
      <c r="X168" s="223"/>
      <c r="Y168" s="223"/>
      <c r="Z168" s="213"/>
      <c r="AA168" s="213"/>
      <c r="AB168" s="213"/>
      <c r="AC168" s="213"/>
      <c r="AD168" s="213"/>
      <c r="AE168" s="213"/>
      <c r="AF168" s="213"/>
      <c r="AG168" s="213" t="s">
        <v>144</v>
      </c>
      <c r="AH168" s="213"/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2" x14ac:dyDescent="0.2">
      <c r="A169" s="220"/>
      <c r="B169" s="221"/>
      <c r="C169" s="261" t="s">
        <v>438</v>
      </c>
      <c r="D169" s="257"/>
      <c r="E169" s="258">
        <v>0.36</v>
      </c>
      <c r="F169" s="223"/>
      <c r="G169" s="223"/>
      <c r="H169" s="223"/>
      <c r="I169" s="223"/>
      <c r="J169" s="223"/>
      <c r="K169" s="223"/>
      <c r="L169" s="223"/>
      <c r="M169" s="223"/>
      <c r="N169" s="222"/>
      <c r="O169" s="222"/>
      <c r="P169" s="222"/>
      <c r="Q169" s="222"/>
      <c r="R169" s="223"/>
      <c r="S169" s="223"/>
      <c r="T169" s="223"/>
      <c r="U169" s="223"/>
      <c r="V169" s="223"/>
      <c r="W169" s="223"/>
      <c r="X169" s="223"/>
      <c r="Y169" s="223"/>
      <c r="Z169" s="213"/>
      <c r="AA169" s="213"/>
      <c r="AB169" s="213"/>
      <c r="AC169" s="213"/>
      <c r="AD169" s="213"/>
      <c r="AE169" s="213"/>
      <c r="AF169" s="213"/>
      <c r="AG169" s="213" t="s">
        <v>182</v>
      </c>
      <c r="AH169" s="213">
        <v>0</v>
      </c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">
      <c r="A170" s="232">
        <v>56</v>
      </c>
      <c r="B170" s="233" t="s">
        <v>439</v>
      </c>
      <c r="C170" s="251" t="s">
        <v>440</v>
      </c>
      <c r="D170" s="234" t="s">
        <v>206</v>
      </c>
      <c r="E170" s="235">
        <v>4</v>
      </c>
      <c r="F170" s="236"/>
      <c r="G170" s="237">
        <f>ROUND(E170*F170,2)</f>
        <v>0</v>
      </c>
      <c r="H170" s="236"/>
      <c r="I170" s="237">
        <f>ROUND(E170*H170,2)</f>
        <v>0</v>
      </c>
      <c r="J170" s="236"/>
      <c r="K170" s="237">
        <f>ROUND(E170*J170,2)</f>
        <v>0</v>
      </c>
      <c r="L170" s="237">
        <v>21</v>
      </c>
      <c r="M170" s="237">
        <f>G170*(1+L170/100)</f>
        <v>0</v>
      </c>
      <c r="N170" s="235">
        <v>6.9379999999999997E-2</v>
      </c>
      <c r="O170" s="235">
        <f>ROUND(E170*N170,2)</f>
        <v>0.28000000000000003</v>
      </c>
      <c r="P170" s="235">
        <v>0</v>
      </c>
      <c r="Q170" s="235">
        <f>ROUND(E170*P170,2)</f>
        <v>0</v>
      </c>
      <c r="R170" s="237" t="s">
        <v>323</v>
      </c>
      <c r="S170" s="237" t="s">
        <v>141</v>
      </c>
      <c r="T170" s="238" t="s">
        <v>141</v>
      </c>
      <c r="U170" s="223">
        <v>1.256</v>
      </c>
      <c r="V170" s="223">
        <f>ROUND(E170*U170,2)</f>
        <v>5.0199999999999996</v>
      </c>
      <c r="W170" s="223"/>
      <c r="X170" s="223" t="s">
        <v>135</v>
      </c>
      <c r="Y170" s="223" t="s">
        <v>136</v>
      </c>
      <c r="Z170" s="213"/>
      <c r="AA170" s="213"/>
      <c r="AB170" s="213"/>
      <c r="AC170" s="213"/>
      <c r="AD170" s="213"/>
      <c r="AE170" s="213"/>
      <c r="AF170" s="213"/>
      <c r="AG170" s="213" t="s">
        <v>137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2" x14ac:dyDescent="0.2">
      <c r="A171" s="220"/>
      <c r="B171" s="221"/>
      <c r="C171" s="252" t="s">
        <v>441</v>
      </c>
      <c r="D171" s="246"/>
      <c r="E171" s="246"/>
      <c r="F171" s="246"/>
      <c r="G171" s="246"/>
      <c r="H171" s="223"/>
      <c r="I171" s="223"/>
      <c r="J171" s="223"/>
      <c r="K171" s="223"/>
      <c r="L171" s="223"/>
      <c r="M171" s="223"/>
      <c r="N171" s="222"/>
      <c r="O171" s="222"/>
      <c r="P171" s="222"/>
      <c r="Q171" s="222"/>
      <c r="R171" s="223"/>
      <c r="S171" s="223"/>
      <c r="T171" s="223"/>
      <c r="U171" s="223"/>
      <c r="V171" s="223"/>
      <c r="W171" s="223"/>
      <c r="X171" s="223"/>
      <c r="Y171" s="223"/>
      <c r="Z171" s="213"/>
      <c r="AA171" s="213"/>
      <c r="AB171" s="213"/>
      <c r="AC171" s="213"/>
      <c r="AD171" s="213"/>
      <c r="AE171" s="213"/>
      <c r="AF171" s="213"/>
      <c r="AG171" s="213" t="s">
        <v>144</v>
      </c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">
      <c r="A172" s="232">
        <v>57</v>
      </c>
      <c r="B172" s="233" t="s">
        <v>442</v>
      </c>
      <c r="C172" s="251" t="s">
        <v>443</v>
      </c>
      <c r="D172" s="234" t="s">
        <v>293</v>
      </c>
      <c r="E172" s="235">
        <v>7.92</v>
      </c>
      <c r="F172" s="236"/>
      <c r="G172" s="237">
        <f>ROUND(E172*F172,2)</f>
        <v>0</v>
      </c>
      <c r="H172" s="236"/>
      <c r="I172" s="237">
        <f>ROUND(E172*H172,2)</f>
        <v>0</v>
      </c>
      <c r="J172" s="236"/>
      <c r="K172" s="237">
        <f>ROUND(E172*J172,2)</f>
        <v>0</v>
      </c>
      <c r="L172" s="237">
        <v>21</v>
      </c>
      <c r="M172" s="237">
        <f>G172*(1+L172/100)</f>
        <v>0</v>
      </c>
      <c r="N172" s="235">
        <v>0</v>
      </c>
      <c r="O172" s="235">
        <f>ROUND(E172*N172,2)</f>
        <v>0</v>
      </c>
      <c r="P172" s="235">
        <v>0</v>
      </c>
      <c r="Q172" s="235">
        <f>ROUND(E172*P172,2)</f>
        <v>0</v>
      </c>
      <c r="R172" s="237"/>
      <c r="S172" s="237" t="s">
        <v>141</v>
      </c>
      <c r="T172" s="238" t="s">
        <v>141</v>
      </c>
      <c r="U172" s="223">
        <v>6.7000000000000004E-2</v>
      </c>
      <c r="V172" s="223">
        <f>ROUND(E172*U172,2)</f>
        <v>0.53</v>
      </c>
      <c r="W172" s="223"/>
      <c r="X172" s="223" t="s">
        <v>135</v>
      </c>
      <c r="Y172" s="223" t="s">
        <v>136</v>
      </c>
      <c r="Z172" s="213"/>
      <c r="AA172" s="213"/>
      <c r="AB172" s="213"/>
      <c r="AC172" s="213"/>
      <c r="AD172" s="213"/>
      <c r="AE172" s="213"/>
      <c r="AF172" s="213"/>
      <c r="AG172" s="213" t="s">
        <v>137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2" x14ac:dyDescent="0.2">
      <c r="A173" s="220"/>
      <c r="B173" s="221"/>
      <c r="C173" s="261" t="s">
        <v>444</v>
      </c>
      <c r="D173" s="257"/>
      <c r="E173" s="258">
        <v>7.92</v>
      </c>
      <c r="F173" s="223"/>
      <c r="G173" s="223"/>
      <c r="H173" s="223"/>
      <c r="I173" s="223"/>
      <c r="J173" s="223"/>
      <c r="K173" s="223"/>
      <c r="L173" s="223"/>
      <c r="M173" s="223"/>
      <c r="N173" s="222"/>
      <c r="O173" s="222"/>
      <c r="P173" s="222"/>
      <c r="Q173" s="222"/>
      <c r="R173" s="223"/>
      <c r="S173" s="223"/>
      <c r="T173" s="223"/>
      <c r="U173" s="223"/>
      <c r="V173" s="223"/>
      <c r="W173" s="223"/>
      <c r="X173" s="223"/>
      <c r="Y173" s="223"/>
      <c r="Z173" s="213"/>
      <c r="AA173" s="213"/>
      <c r="AB173" s="213"/>
      <c r="AC173" s="213"/>
      <c r="AD173" s="213"/>
      <c r="AE173" s="213"/>
      <c r="AF173" s="213"/>
      <c r="AG173" s="213" t="s">
        <v>182</v>
      </c>
      <c r="AH173" s="213">
        <v>0</v>
      </c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32">
        <v>58</v>
      </c>
      <c r="B174" s="233" t="s">
        <v>445</v>
      </c>
      <c r="C174" s="251" t="s">
        <v>446</v>
      </c>
      <c r="D174" s="234" t="s">
        <v>293</v>
      </c>
      <c r="E174" s="235">
        <v>173.71199999999999</v>
      </c>
      <c r="F174" s="236"/>
      <c r="G174" s="237">
        <f>ROUND(E174*F174,2)</f>
        <v>0</v>
      </c>
      <c r="H174" s="236"/>
      <c r="I174" s="237">
        <f>ROUND(E174*H174,2)</f>
        <v>0</v>
      </c>
      <c r="J174" s="236"/>
      <c r="K174" s="237">
        <f>ROUND(E174*J174,2)</f>
        <v>0</v>
      </c>
      <c r="L174" s="237">
        <v>21</v>
      </c>
      <c r="M174" s="237">
        <f>G174*(1+L174/100)</f>
        <v>0</v>
      </c>
      <c r="N174" s="235">
        <v>0</v>
      </c>
      <c r="O174" s="235">
        <f>ROUND(E174*N174,2)</f>
        <v>0</v>
      </c>
      <c r="P174" s="235">
        <v>0</v>
      </c>
      <c r="Q174" s="235">
        <f>ROUND(E174*P174,2)</f>
        <v>0</v>
      </c>
      <c r="R174" s="237"/>
      <c r="S174" s="237" t="s">
        <v>141</v>
      </c>
      <c r="T174" s="238" t="s">
        <v>141</v>
      </c>
      <c r="U174" s="223">
        <v>9.6000000000000002E-2</v>
      </c>
      <c r="V174" s="223">
        <f>ROUND(E174*U174,2)</f>
        <v>16.68</v>
      </c>
      <c r="W174" s="223"/>
      <c r="X174" s="223" t="s">
        <v>135</v>
      </c>
      <c r="Y174" s="223" t="s">
        <v>136</v>
      </c>
      <c r="Z174" s="213"/>
      <c r="AA174" s="213"/>
      <c r="AB174" s="213"/>
      <c r="AC174" s="213"/>
      <c r="AD174" s="213"/>
      <c r="AE174" s="213"/>
      <c r="AF174" s="213"/>
      <c r="AG174" s="213" t="s">
        <v>447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2" x14ac:dyDescent="0.2">
      <c r="A175" s="220"/>
      <c r="B175" s="221"/>
      <c r="C175" s="261" t="s">
        <v>448</v>
      </c>
      <c r="D175" s="257"/>
      <c r="E175" s="258">
        <v>173.71199999999999</v>
      </c>
      <c r="F175" s="223"/>
      <c r="G175" s="223"/>
      <c r="H175" s="223"/>
      <c r="I175" s="223"/>
      <c r="J175" s="223"/>
      <c r="K175" s="223"/>
      <c r="L175" s="223"/>
      <c r="M175" s="223"/>
      <c r="N175" s="222"/>
      <c r="O175" s="222"/>
      <c r="P175" s="222"/>
      <c r="Q175" s="222"/>
      <c r="R175" s="223"/>
      <c r="S175" s="223"/>
      <c r="T175" s="223"/>
      <c r="U175" s="223"/>
      <c r="V175" s="223"/>
      <c r="W175" s="223"/>
      <c r="X175" s="223"/>
      <c r="Y175" s="223"/>
      <c r="Z175" s="213"/>
      <c r="AA175" s="213"/>
      <c r="AB175" s="213"/>
      <c r="AC175" s="213"/>
      <c r="AD175" s="213"/>
      <c r="AE175" s="213"/>
      <c r="AF175" s="213"/>
      <c r="AG175" s="213" t="s">
        <v>182</v>
      </c>
      <c r="AH175" s="213">
        <v>0</v>
      </c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">
      <c r="A176" s="232">
        <v>59</v>
      </c>
      <c r="B176" s="233" t="s">
        <v>449</v>
      </c>
      <c r="C176" s="251" t="s">
        <v>450</v>
      </c>
      <c r="D176" s="234" t="s">
        <v>293</v>
      </c>
      <c r="E176" s="235">
        <v>181.63200000000001</v>
      </c>
      <c r="F176" s="236"/>
      <c r="G176" s="237">
        <f>ROUND(E176*F176,2)</f>
        <v>0</v>
      </c>
      <c r="H176" s="236"/>
      <c r="I176" s="237">
        <f>ROUND(E176*H176,2)</f>
        <v>0</v>
      </c>
      <c r="J176" s="236"/>
      <c r="K176" s="237">
        <f>ROUND(E176*J176,2)</f>
        <v>0</v>
      </c>
      <c r="L176" s="237">
        <v>21</v>
      </c>
      <c r="M176" s="237">
        <f>G176*(1+L176/100)</f>
        <v>0</v>
      </c>
      <c r="N176" s="235">
        <v>1E-3</v>
      </c>
      <c r="O176" s="235">
        <f>ROUND(E176*N176,2)</f>
        <v>0.18</v>
      </c>
      <c r="P176" s="235">
        <v>0</v>
      </c>
      <c r="Q176" s="235">
        <f>ROUND(E176*P176,2)</f>
        <v>0</v>
      </c>
      <c r="R176" s="237"/>
      <c r="S176" s="237" t="s">
        <v>133</v>
      </c>
      <c r="T176" s="238" t="s">
        <v>134</v>
      </c>
      <c r="U176" s="223">
        <v>0</v>
      </c>
      <c r="V176" s="223">
        <f>ROUND(E176*U176,2)</f>
        <v>0</v>
      </c>
      <c r="W176" s="223"/>
      <c r="X176" s="223" t="s">
        <v>135</v>
      </c>
      <c r="Y176" s="223" t="s">
        <v>136</v>
      </c>
      <c r="Z176" s="213"/>
      <c r="AA176" s="213"/>
      <c r="AB176" s="213"/>
      <c r="AC176" s="213"/>
      <c r="AD176" s="213"/>
      <c r="AE176" s="213"/>
      <c r="AF176" s="213"/>
      <c r="AG176" s="213" t="s">
        <v>137</v>
      </c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2" x14ac:dyDescent="0.2">
      <c r="A177" s="220"/>
      <c r="B177" s="221"/>
      <c r="C177" s="261" t="s">
        <v>451</v>
      </c>
      <c r="D177" s="257"/>
      <c r="E177" s="258">
        <v>181.63200000000001</v>
      </c>
      <c r="F177" s="223"/>
      <c r="G177" s="223"/>
      <c r="H177" s="223"/>
      <c r="I177" s="223"/>
      <c r="J177" s="223"/>
      <c r="K177" s="223"/>
      <c r="L177" s="223"/>
      <c r="M177" s="223"/>
      <c r="N177" s="222"/>
      <c r="O177" s="222"/>
      <c r="P177" s="222"/>
      <c r="Q177" s="222"/>
      <c r="R177" s="223"/>
      <c r="S177" s="223"/>
      <c r="T177" s="223"/>
      <c r="U177" s="223"/>
      <c r="V177" s="223"/>
      <c r="W177" s="223"/>
      <c r="X177" s="223"/>
      <c r="Y177" s="223"/>
      <c r="Z177" s="213"/>
      <c r="AA177" s="213"/>
      <c r="AB177" s="213"/>
      <c r="AC177" s="213"/>
      <c r="AD177" s="213"/>
      <c r="AE177" s="213"/>
      <c r="AF177" s="213"/>
      <c r="AG177" s="213" t="s">
        <v>182</v>
      </c>
      <c r="AH177" s="213">
        <v>0</v>
      </c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x14ac:dyDescent="0.2">
      <c r="A178" s="225" t="s">
        <v>128</v>
      </c>
      <c r="B178" s="226" t="s">
        <v>90</v>
      </c>
      <c r="C178" s="249" t="s">
        <v>91</v>
      </c>
      <c r="D178" s="227"/>
      <c r="E178" s="228"/>
      <c r="F178" s="229"/>
      <c r="G178" s="229">
        <f>SUMIF(AG179:AG180,"&lt;&gt;NOR",G179:G180)</f>
        <v>0</v>
      </c>
      <c r="H178" s="229"/>
      <c r="I178" s="229">
        <f>SUM(I179:I180)</f>
        <v>0</v>
      </c>
      <c r="J178" s="229"/>
      <c r="K178" s="229">
        <f>SUM(K179:K180)</f>
        <v>0</v>
      </c>
      <c r="L178" s="229"/>
      <c r="M178" s="229">
        <f>SUM(M179:M180)</f>
        <v>0</v>
      </c>
      <c r="N178" s="228"/>
      <c r="O178" s="228">
        <f>SUM(O179:O180)</f>
        <v>0</v>
      </c>
      <c r="P178" s="228"/>
      <c r="Q178" s="228">
        <f>SUM(Q179:Q180)</f>
        <v>0</v>
      </c>
      <c r="R178" s="229"/>
      <c r="S178" s="229"/>
      <c r="T178" s="230"/>
      <c r="U178" s="224"/>
      <c r="V178" s="224">
        <f>SUM(V179:V180)</f>
        <v>60.56</v>
      </c>
      <c r="W178" s="224"/>
      <c r="X178" s="224"/>
      <c r="Y178" s="224"/>
      <c r="AG178" t="s">
        <v>129</v>
      </c>
    </row>
    <row r="179" spans="1:60" ht="22.5" outlineLevel="1" x14ac:dyDescent="0.2">
      <c r="A179" s="232">
        <v>60</v>
      </c>
      <c r="B179" s="233" t="s">
        <v>452</v>
      </c>
      <c r="C179" s="251" t="s">
        <v>453</v>
      </c>
      <c r="D179" s="234" t="s">
        <v>214</v>
      </c>
      <c r="E179" s="235">
        <v>261.04111</v>
      </c>
      <c r="F179" s="236"/>
      <c r="G179" s="237">
        <f>ROUND(E179*F179,2)</f>
        <v>0</v>
      </c>
      <c r="H179" s="236"/>
      <c r="I179" s="237">
        <f>ROUND(E179*H179,2)</f>
        <v>0</v>
      </c>
      <c r="J179" s="236"/>
      <c r="K179" s="237">
        <f>ROUND(E179*J179,2)</f>
        <v>0</v>
      </c>
      <c r="L179" s="237">
        <v>21</v>
      </c>
      <c r="M179" s="237">
        <f>G179*(1+L179/100)</f>
        <v>0</v>
      </c>
      <c r="N179" s="235">
        <v>0</v>
      </c>
      <c r="O179" s="235">
        <f>ROUND(E179*N179,2)</f>
        <v>0</v>
      </c>
      <c r="P179" s="235">
        <v>0</v>
      </c>
      <c r="Q179" s="235">
        <f>ROUND(E179*P179,2)</f>
        <v>0</v>
      </c>
      <c r="R179" s="237" t="s">
        <v>323</v>
      </c>
      <c r="S179" s="237" t="s">
        <v>141</v>
      </c>
      <c r="T179" s="238" t="s">
        <v>141</v>
      </c>
      <c r="U179" s="223">
        <v>0.23200000000000001</v>
      </c>
      <c r="V179" s="223">
        <f>ROUND(E179*U179,2)</f>
        <v>60.56</v>
      </c>
      <c r="W179" s="223"/>
      <c r="X179" s="223" t="s">
        <v>454</v>
      </c>
      <c r="Y179" s="223" t="s">
        <v>136</v>
      </c>
      <c r="Z179" s="213"/>
      <c r="AA179" s="213"/>
      <c r="AB179" s="213"/>
      <c r="AC179" s="213"/>
      <c r="AD179" s="213"/>
      <c r="AE179" s="213"/>
      <c r="AF179" s="213"/>
      <c r="AG179" s="213" t="s">
        <v>455</v>
      </c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2" x14ac:dyDescent="0.2">
      <c r="A180" s="220"/>
      <c r="B180" s="221"/>
      <c r="C180" s="260" t="s">
        <v>456</v>
      </c>
      <c r="D180" s="259"/>
      <c r="E180" s="259"/>
      <c r="F180" s="259"/>
      <c r="G180" s="259"/>
      <c r="H180" s="223"/>
      <c r="I180" s="223"/>
      <c r="J180" s="223"/>
      <c r="K180" s="223"/>
      <c r="L180" s="223"/>
      <c r="M180" s="223"/>
      <c r="N180" s="222"/>
      <c r="O180" s="222"/>
      <c r="P180" s="222"/>
      <c r="Q180" s="222"/>
      <c r="R180" s="223"/>
      <c r="S180" s="223"/>
      <c r="T180" s="223"/>
      <c r="U180" s="223"/>
      <c r="V180" s="223"/>
      <c r="W180" s="223"/>
      <c r="X180" s="223"/>
      <c r="Y180" s="223"/>
      <c r="Z180" s="213"/>
      <c r="AA180" s="213"/>
      <c r="AB180" s="213"/>
      <c r="AC180" s="213"/>
      <c r="AD180" s="213"/>
      <c r="AE180" s="213"/>
      <c r="AF180" s="213"/>
      <c r="AG180" s="213" t="s">
        <v>179</v>
      </c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x14ac:dyDescent="0.2">
      <c r="A181" s="225" t="s">
        <v>128</v>
      </c>
      <c r="B181" s="226" t="s">
        <v>92</v>
      </c>
      <c r="C181" s="249" t="s">
        <v>93</v>
      </c>
      <c r="D181" s="227"/>
      <c r="E181" s="228"/>
      <c r="F181" s="229"/>
      <c r="G181" s="229">
        <f>SUMIF(AG182:AG190,"&lt;&gt;NOR",G182:G190)</f>
        <v>0</v>
      </c>
      <c r="H181" s="229"/>
      <c r="I181" s="229">
        <f>SUM(I182:I190)</f>
        <v>0</v>
      </c>
      <c r="J181" s="229"/>
      <c r="K181" s="229">
        <f>SUM(K182:K190)</f>
        <v>0</v>
      </c>
      <c r="L181" s="229"/>
      <c r="M181" s="229">
        <f>SUM(M182:M190)</f>
        <v>0</v>
      </c>
      <c r="N181" s="228"/>
      <c r="O181" s="228">
        <f>SUM(O182:O190)</f>
        <v>0.01</v>
      </c>
      <c r="P181" s="228"/>
      <c r="Q181" s="228">
        <f>SUM(Q182:Q190)</f>
        <v>0</v>
      </c>
      <c r="R181" s="229"/>
      <c r="S181" s="229"/>
      <c r="T181" s="230"/>
      <c r="U181" s="224"/>
      <c r="V181" s="224">
        <f>SUM(V182:V190)</f>
        <v>4.4499999999999993</v>
      </c>
      <c r="W181" s="224"/>
      <c r="X181" s="224"/>
      <c r="Y181" s="224"/>
      <c r="AG181" t="s">
        <v>129</v>
      </c>
    </row>
    <row r="182" spans="1:60" outlineLevel="1" x14ac:dyDescent="0.2">
      <c r="A182" s="239">
        <v>61</v>
      </c>
      <c r="B182" s="240" t="s">
        <v>457</v>
      </c>
      <c r="C182" s="250" t="s">
        <v>458</v>
      </c>
      <c r="D182" s="241" t="s">
        <v>176</v>
      </c>
      <c r="E182" s="242">
        <v>4.2492999999999999</v>
      </c>
      <c r="F182" s="243"/>
      <c r="G182" s="244">
        <f>ROUND(E182*F182,2)</f>
        <v>0</v>
      </c>
      <c r="H182" s="243"/>
      <c r="I182" s="244">
        <f>ROUND(E182*H182,2)</f>
        <v>0</v>
      </c>
      <c r="J182" s="243"/>
      <c r="K182" s="244">
        <f>ROUND(E182*J182,2)</f>
        <v>0</v>
      </c>
      <c r="L182" s="244">
        <v>21</v>
      </c>
      <c r="M182" s="244">
        <f>G182*(1+L182/100)</f>
        <v>0</v>
      </c>
      <c r="N182" s="242">
        <v>9.0000000000000006E-5</v>
      </c>
      <c r="O182" s="242">
        <f>ROUND(E182*N182,2)</f>
        <v>0</v>
      </c>
      <c r="P182" s="242">
        <v>0</v>
      </c>
      <c r="Q182" s="242">
        <f>ROUND(E182*P182,2)</f>
        <v>0</v>
      </c>
      <c r="R182" s="244" t="s">
        <v>459</v>
      </c>
      <c r="S182" s="244" t="s">
        <v>141</v>
      </c>
      <c r="T182" s="245" t="s">
        <v>141</v>
      </c>
      <c r="U182" s="223">
        <v>0.22800000000000001</v>
      </c>
      <c r="V182" s="223">
        <f>ROUND(E182*U182,2)</f>
        <v>0.97</v>
      </c>
      <c r="W182" s="223"/>
      <c r="X182" s="223" t="s">
        <v>135</v>
      </c>
      <c r="Y182" s="223" t="s">
        <v>136</v>
      </c>
      <c r="Z182" s="213"/>
      <c r="AA182" s="213"/>
      <c r="AB182" s="213"/>
      <c r="AC182" s="213"/>
      <c r="AD182" s="213"/>
      <c r="AE182" s="213"/>
      <c r="AF182" s="213"/>
      <c r="AG182" s="213" t="s">
        <v>137</v>
      </c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">
      <c r="A183" s="232">
        <v>62</v>
      </c>
      <c r="B183" s="233" t="s">
        <v>460</v>
      </c>
      <c r="C183" s="251" t="s">
        <v>461</v>
      </c>
      <c r="D183" s="234" t="s">
        <v>176</v>
      </c>
      <c r="E183" s="235">
        <v>4.2492999999999999</v>
      </c>
      <c r="F183" s="236"/>
      <c r="G183" s="237">
        <f>ROUND(E183*F183,2)</f>
        <v>0</v>
      </c>
      <c r="H183" s="236"/>
      <c r="I183" s="237">
        <f>ROUND(E183*H183,2)</f>
        <v>0</v>
      </c>
      <c r="J183" s="236"/>
      <c r="K183" s="237">
        <f>ROUND(E183*J183,2)</f>
        <v>0</v>
      </c>
      <c r="L183" s="237">
        <v>21</v>
      </c>
      <c r="M183" s="237">
        <f>G183*(1+L183/100)</f>
        <v>0</v>
      </c>
      <c r="N183" s="235">
        <v>3.1E-4</v>
      </c>
      <c r="O183" s="235">
        <f>ROUND(E183*N183,2)</f>
        <v>0</v>
      </c>
      <c r="P183" s="235">
        <v>0</v>
      </c>
      <c r="Q183" s="235">
        <f>ROUND(E183*P183,2)</f>
        <v>0</v>
      </c>
      <c r="R183" s="237" t="s">
        <v>459</v>
      </c>
      <c r="S183" s="237" t="s">
        <v>141</v>
      </c>
      <c r="T183" s="238" t="s">
        <v>141</v>
      </c>
      <c r="U183" s="223">
        <v>0.40300000000000002</v>
      </c>
      <c r="V183" s="223">
        <f>ROUND(E183*U183,2)</f>
        <v>1.71</v>
      </c>
      <c r="W183" s="223"/>
      <c r="X183" s="223" t="s">
        <v>135</v>
      </c>
      <c r="Y183" s="223" t="s">
        <v>136</v>
      </c>
      <c r="Z183" s="213"/>
      <c r="AA183" s="213"/>
      <c r="AB183" s="213"/>
      <c r="AC183" s="213"/>
      <c r="AD183" s="213"/>
      <c r="AE183" s="213"/>
      <c r="AF183" s="213"/>
      <c r="AG183" s="213" t="s">
        <v>137</v>
      </c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2" x14ac:dyDescent="0.2">
      <c r="A184" s="220"/>
      <c r="B184" s="221"/>
      <c r="C184" s="252" t="s">
        <v>462</v>
      </c>
      <c r="D184" s="246"/>
      <c r="E184" s="246"/>
      <c r="F184" s="246"/>
      <c r="G184" s="246"/>
      <c r="H184" s="223"/>
      <c r="I184" s="223"/>
      <c r="J184" s="223"/>
      <c r="K184" s="223"/>
      <c r="L184" s="223"/>
      <c r="M184" s="223"/>
      <c r="N184" s="222"/>
      <c r="O184" s="222"/>
      <c r="P184" s="222"/>
      <c r="Q184" s="222"/>
      <c r="R184" s="223"/>
      <c r="S184" s="223"/>
      <c r="T184" s="223"/>
      <c r="U184" s="223"/>
      <c r="V184" s="223"/>
      <c r="W184" s="223"/>
      <c r="X184" s="223"/>
      <c r="Y184" s="223"/>
      <c r="Z184" s="213"/>
      <c r="AA184" s="213"/>
      <c r="AB184" s="213"/>
      <c r="AC184" s="213"/>
      <c r="AD184" s="213"/>
      <c r="AE184" s="213"/>
      <c r="AF184" s="213"/>
      <c r="AG184" s="213" t="s">
        <v>144</v>
      </c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2" x14ac:dyDescent="0.2">
      <c r="A185" s="220"/>
      <c r="B185" s="221"/>
      <c r="C185" s="261" t="s">
        <v>463</v>
      </c>
      <c r="D185" s="257"/>
      <c r="E185" s="258">
        <v>3.4672000000000001</v>
      </c>
      <c r="F185" s="223"/>
      <c r="G185" s="223"/>
      <c r="H185" s="223"/>
      <c r="I185" s="223"/>
      <c r="J185" s="223"/>
      <c r="K185" s="223"/>
      <c r="L185" s="223"/>
      <c r="M185" s="223"/>
      <c r="N185" s="222"/>
      <c r="O185" s="222"/>
      <c r="P185" s="222"/>
      <c r="Q185" s="222"/>
      <c r="R185" s="223"/>
      <c r="S185" s="223"/>
      <c r="T185" s="223"/>
      <c r="U185" s="223"/>
      <c r="V185" s="223"/>
      <c r="W185" s="223"/>
      <c r="X185" s="223"/>
      <c r="Y185" s="223"/>
      <c r="Z185" s="213"/>
      <c r="AA185" s="213"/>
      <c r="AB185" s="213"/>
      <c r="AC185" s="213"/>
      <c r="AD185" s="213"/>
      <c r="AE185" s="213"/>
      <c r="AF185" s="213"/>
      <c r="AG185" s="213" t="s">
        <v>182</v>
      </c>
      <c r="AH185" s="213">
        <v>0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3" x14ac:dyDescent="0.2">
      <c r="A186" s="220"/>
      <c r="B186" s="221"/>
      <c r="C186" s="261" t="s">
        <v>464</v>
      </c>
      <c r="D186" s="257"/>
      <c r="E186" s="258">
        <v>0.78210000000000002</v>
      </c>
      <c r="F186" s="223"/>
      <c r="G186" s="223"/>
      <c r="H186" s="223"/>
      <c r="I186" s="223"/>
      <c r="J186" s="223"/>
      <c r="K186" s="223"/>
      <c r="L186" s="223"/>
      <c r="M186" s="223"/>
      <c r="N186" s="222"/>
      <c r="O186" s="222"/>
      <c r="P186" s="222"/>
      <c r="Q186" s="222"/>
      <c r="R186" s="223"/>
      <c r="S186" s="223"/>
      <c r="T186" s="223"/>
      <c r="U186" s="223"/>
      <c r="V186" s="223"/>
      <c r="W186" s="223"/>
      <c r="X186" s="223"/>
      <c r="Y186" s="223"/>
      <c r="Z186" s="213"/>
      <c r="AA186" s="213"/>
      <c r="AB186" s="213"/>
      <c r="AC186" s="213"/>
      <c r="AD186" s="213"/>
      <c r="AE186" s="213"/>
      <c r="AF186" s="213"/>
      <c r="AG186" s="213" t="s">
        <v>182</v>
      </c>
      <c r="AH186" s="213">
        <v>0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">
      <c r="A187" s="232">
        <v>63</v>
      </c>
      <c r="B187" s="233" t="s">
        <v>465</v>
      </c>
      <c r="C187" s="251" t="s">
        <v>466</v>
      </c>
      <c r="D187" s="234" t="s">
        <v>176</v>
      </c>
      <c r="E187" s="235">
        <v>18.239999999999998</v>
      </c>
      <c r="F187" s="236"/>
      <c r="G187" s="237">
        <f>ROUND(E187*F187,2)</f>
        <v>0</v>
      </c>
      <c r="H187" s="236"/>
      <c r="I187" s="237">
        <f>ROUND(E187*H187,2)</f>
        <v>0</v>
      </c>
      <c r="J187" s="236"/>
      <c r="K187" s="237">
        <f>ROUND(E187*J187,2)</f>
        <v>0</v>
      </c>
      <c r="L187" s="237">
        <v>21</v>
      </c>
      <c r="M187" s="237">
        <f>G187*(1+L187/100)</f>
        <v>0</v>
      </c>
      <c r="N187" s="235">
        <v>3.2000000000000003E-4</v>
      </c>
      <c r="O187" s="235">
        <f>ROUND(E187*N187,2)</f>
        <v>0.01</v>
      </c>
      <c r="P187" s="235">
        <v>0</v>
      </c>
      <c r="Q187" s="235">
        <f>ROUND(E187*P187,2)</f>
        <v>0</v>
      </c>
      <c r="R187" s="237" t="s">
        <v>459</v>
      </c>
      <c r="S187" s="237" t="s">
        <v>141</v>
      </c>
      <c r="T187" s="238" t="s">
        <v>141</v>
      </c>
      <c r="U187" s="223">
        <v>9.7000000000000003E-2</v>
      </c>
      <c r="V187" s="223">
        <f>ROUND(E187*U187,2)</f>
        <v>1.77</v>
      </c>
      <c r="W187" s="223"/>
      <c r="X187" s="223" t="s">
        <v>135</v>
      </c>
      <c r="Y187" s="223" t="s">
        <v>136</v>
      </c>
      <c r="Z187" s="213"/>
      <c r="AA187" s="213"/>
      <c r="AB187" s="213"/>
      <c r="AC187" s="213"/>
      <c r="AD187" s="213"/>
      <c r="AE187" s="213"/>
      <c r="AF187" s="213"/>
      <c r="AG187" s="213" t="s">
        <v>137</v>
      </c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2" x14ac:dyDescent="0.2">
      <c r="A188" s="220"/>
      <c r="B188" s="221"/>
      <c r="C188" s="260" t="s">
        <v>467</v>
      </c>
      <c r="D188" s="259"/>
      <c r="E188" s="259"/>
      <c r="F188" s="259"/>
      <c r="G188" s="259"/>
      <c r="H188" s="223"/>
      <c r="I188" s="223"/>
      <c r="J188" s="223"/>
      <c r="K188" s="223"/>
      <c r="L188" s="223"/>
      <c r="M188" s="223"/>
      <c r="N188" s="222"/>
      <c r="O188" s="222"/>
      <c r="P188" s="222"/>
      <c r="Q188" s="222"/>
      <c r="R188" s="223"/>
      <c r="S188" s="223"/>
      <c r="T188" s="223"/>
      <c r="U188" s="223"/>
      <c r="V188" s="223"/>
      <c r="W188" s="223"/>
      <c r="X188" s="223"/>
      <c r="Y188" s="223"/>
      <c r="Z188" s="213"/>
      <c r="AA188" s="213"/>
      <c r="AB188" s="213"/>
      <c r="AC188" s="213"/>
      <c r="AD188" s="213"/>
      <c r="AE188" s="213"/>
      <c r="AF188" s="213"/>
      <c r="AG188" s="213" t="s">
        <v>179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2" x14ac:dyDescent="0.2">
      <c r="A189" s="220"/>
      <c r="B189" s="221"/>
      <c r="C189" s="253" t="s">
        <v>468</v>
      </c>
      <c r="D189" s="248"/>
      <c r="E189" s="248"/>
      <c r="F189" s="248"/>
      <c r="G189" s="248"/>
      <c r="H189" s="223"/>
      <c r="I189" s="223"/>
      <c r="J189" s="223"/>
      <c r="K189" s="223"/>
      <c r="L189" s="223"/>
      <c r="M189" s="223"/>
      <c r="N189" s="222"/>
      <c r="O189" s="222"/>
      <c r="P189" s="222"/>
      <c r="Q189" s="222"/>
      <c r="R189" s="223"/>
      <c r="S189" s="223"/>
      <c r="T189" s="223"/>
      <c r="U189" s="223"/>
      <c r="V189" s="223"/>
      <c r="W189" s="223"/>
      <c r="X189" s="223"/>
      <c r="Y189" s="223"/>
      <c r="Z189" s="213"/>
      <c r="AA189" s="213"/>
      <c r="AB189" s="213"/>
      <c r="AC189" s="213"/>
      <c r="AD189" s="213"/>
      <c r="AE189" s="213"/>
      <c r="AF189" s="213"/>
      <c r="AG189" s="213" t="s">
        <v>144</v>
      </c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2" x14ac:dyDescent="0.2">
      <c r="A190" s="220"/>
      <c r="B190" s="221"/>
      <c r="C190" s="261" t="s">
        <v>469</v>
      </c>
      <c r="D190" s="257"/>
      <c r="E190" s="258">
        <v>18.239999999999998</v>
      </c>
      <c r="F190" s="223"/>
      <c r="G190" s="223"/>
      <c r="H190" s="223"/>
      <c r="I190" s="223"/>
      <c r="J190" s="223"/>
      <c r="K190" s="223"/>
      <c r="L190" s="223"/>
      <c r="M190" s="223"/>
      <c r="N190" s="222"/>
      <c r="O190" s="222"/>
      <c r="P190" s="222"/>
      <c r="Q190" s="222"/>
      <c r="R190" s="223"/>
      <c r="S190" s="223"/>
      <c r="T190" s="223"/>
      <c r="U190" s="223"/>
      <c r="V190" s="223"/>
      <c r="W190" s="223"/>
      <c r="X190" s="223"/>
      <c r="Y190" s="223"/>
      <c r="Z190" s="213"/>
      <c r="AA190" s="213"/>
      <c r="AB190" s="213"/>
      <c r="AC190" s="213"/>
      <c r="AD190" s="213"/>
      <c r="AE190" s="213"/>
      <c r="AF190" s="213"/>
      <c r="AG190" s="213" t="s">
        <v>182</v>
      </c>
      <c r="AH190" s="213">
        <v>0</v>
      </c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x14ac:dyDescent="0.2">
      <c r="A191" s="3"/>
      <c r="B191" s="4"/>
      <c r="C191" s="254"/>
      <c r="D191" s="6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AE191">
        <v>15</v>
      </c>
      <c r="AF191">
        <v>21</v>
      </c>
      <c r="AG191" t="s">
        <v>114</v>
      </c>
    </row>
    <row r="192" spans="1:60" x14ac:dyDescent="0.2">
      <c r="A192" s="216"/>
      <c r="B192" s="217" t="s">
        <v>29</v>
      </c>
      <c r="C192" s="255"/>
      <c r="D192" s="218"/>
      <c r="E192" s="219"/>
      <c r="F192" s="219"/>
      <c r="G192" s="231">
        <f>G8+G65+G81+G106+G140+G150+G154+G158+G164+G178+G181</f>
        <v>0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AE192">
        <f>SUMIF(L7:L190,AE191,G7:G190)</f>
        <v>0</v>
      </c>
      <c r="AF192">
        <f>SUMIF(L7:L190,AF191,G7:G190)</f>
        <v>0</v>
      </c>
      <c r="AG192" t="s">
        <v>170</v>
      </c>
    </row>
    <row r="193" spans="3:33" x14ac:dyDescent="0.2">
      <c r="C193" s="256"/>
      <c r="D193" s="10"/>
      <c r="AG193" t="s">
        <v>172</v>
      </c>
    </row>
    <row r="194" spans="3:33" x14ac:dyDescent="0.2">
      <c r="D194" s="10"/>
    </row>
    <row r="195" spans="3:33" x14ac:dyDescent="0.2">
      <c r="D195" s="10"/>
    </row>
    <row r="196" spans="3:33" x14ac:dyDescent="0.2">
      <c r="D196" s="10"/>
    </row>
    <row r="197" spans="3:33" x14ac:dyDescent="0.2">
      <c r="D197" s="10"/>
    </row>
    <row r="198" spans="3:33" x14ac:dyDescent="0.2">
      <c r="D198" s="10"/>
    </row>
    <row r="199" spans="3:33" x14ac:dyDescent="0.2">
      <c r="D199" s="10"/>
    </row>
    <row r="200" spans="3:33" x14ac:dyDescent="0.2">
      <c r="D200" s="10"/>
    </row>
    <row r="201" spans="3:33" x14ac:dyDescent="0.2">
      <c r="D201" s="10"/>
    </row>
    <row r="202" spans="3:33" x14ac:dyDescent="0.2">
      <c r="D202" s="10"/>
    </row>
    <row r="203" spans="3:33" x14ac:dyDescent="0.2">
      <c r="D203" s="10"/>
    </row>
    <row r="204" spans="3:33" x14ac:dyDescent="0.2">
      <c r="D204" s="10"/>
    </row>
    <row r="205" spans="3:33" x14ac:dyDescent="0.2">
      <c r="D205" s="10"/>
    </row>
    <row r="206" spans="3:33" x14ac:dyDescent="0.2">
      <c r="D206" s="10"/>
    </row>
    <row r="207" spans="3:33" x14ac:dyDescent="0.2">
      <c r="D207" s="10"/>
    </row>
    <row r="208" spans="3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m8DDWeX0rtTv663aLimRsm0saG+BS4Edns3NVu8l9hvoMhK7Te0ZQE9Mqgk807Z0+0f8r2V8O5RJ82o/qS6Zg==" saltValue="daIZ2EO1FCS3uJtlhgaSwQ==" spinCount="100000" sheet="1" formatRows="0"/>
  <mergeCells count="56">
    <mergeCell ref="C188:G188"/>
    <mergeCell ref="C189:G189"/>
    <mergeCell ref="C166:G166"/>
    <mergeCell ref="C167:G167"/>
    <mergeCell ref="C168:G168"/>
    <mergeCell ref="C171:G171"/>
    <mergeCell ref="C180:G180"/>
    <mergeCell ref="C184:G184"/>
    <mergeCell ref="C142:G142"/>
    <mergeCell ref="C145:G145"/>
    <mergeCell ref="C146:G146"/>
    <mergeCell ref="C152:G152"/>
    <mergeCell ref="C160:G160"/>
    <mergeCell ref="C161:G161"/>
    <mergeCell ref="C108:G108"/>
    <mergeCell ref="C111:G111"/>
    <mergeCell ref="C123:G123"/>
    <mergeCell ref="C126:G126"/>
    <mergeCell ref="C130:G130"/>
    <mergeCell ref="C131:G131"/>
    <mergeCell ref="C75:G75"/>
    <mergeCell ref="C76:G76"/>
    <mergeCell ref="C77:G77"/>
    <mergeCell ref="C83:G83"/>
    <mergeCell ref="C103:G103"/>
    <mergeCell ref="C104:G104"/>
    <mergeCell ref="C60:G60"/>
    <mergeCell ref="C61:G61"/>
    <mergeCell ref="C62:G62"/>
    <mergeCell ref="C69:G69"/>
    <mergeCell ref="C70:G70"/>
    <mergeCell ref="C72:G72"/>
    <mergeCell ref="C45:G45"/>
    <mergeCell ref="C47:G47"/>
    <mergeCell ref="C50:G50"/>
    <mergeCell ref="C53:G53"/>
    <mergeCell ref="C56:G56"/>
    <mergeCell ref="C59:G59"/>
    <mergeCell ref="C29:G29"/>
    <mergeCell ref="C32:G32"/>
    <mergeCell ref="C35:G35"/>
    <mergeCell ref="C39:G39"/>
    <mergeCell ref="C40:G40"/>
    <mergeCell ref="C43:G43"/>
    <mergeCell ref="C15:G15"/>
    <mergeCell ref="C17:G17"/>
    <mergeCell ref="C18:G18"/>
    <mergeCell ref="C22:G22"/>
    <mergeCell ref="C25:G25"/>
    <mergeCell ref="C26:G26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01D33-A235-47C4-949A-D2395D75A06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173</v>
      </c>
      <c r="B1" s="198"/>
      <c r="C1" s="198"/>
      <c r="D1" s="198"/>
      <c r="E1" s="198"/>
      <c r="F1" s="198"/>
      <c r="G1" s="198"/>
      <c r="AG1" t="s">
        <v>100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101</v>
      </c>
    </row>
    <row r="3" spans="1:60" ht="24.95" customHeight="1" x14ac:dyDescent="0.2">
      <c r="A3" s="199" t="s">
        <v>8</v>
      </c>
      <c r="B3" s="49" t="s">
        <v>47</v>
      </c>
      <c r="C3" s="202" t="s">
        <v>44</v>
      </c>
      <c r="D3" s="200"/>
      <c r="E3" s="200"/>
      <c r="F3" s="200"/>
      <c r="G3" s="201"/>
      <c r="AC3" s="177" t="s">
        <v>101</v>
      </c>
      <c r="AG3" t="s">
        <v>104</v>
      </c>
    </row>
    <row r="4" spans="1:60" ht="24.95" customHeight="1" x14ac:dyDescent="0.2">
      <c r="A4" s="203" t="s">
        <v>9</v>
      </c>
      <c r="B4" s="204" t="s">
        <v>52</v>
      </c>
      <c r="C4" s="205" t="s">
        <v>53</v>
      </c>
      <c r="D4" s="206"/>
      <c r="E4" s="206"/>
      <c r="F4" s="206"/>
      <c r="G4" s="207"/>
      <c r="AG4" t="s">
        <v>105</v>
      </c>
    </row>
    <row r="5" spans="1:60" x14ac:dyDescent="0.2">
      <c r="D5" s="10"/>
    </row>
    <row r="6" spans="1:60" ht="38.25" x14ac:dyDescent="0.2">
      <c r="A6" s="209" t="s">
        <v>106</v>
      </c>
      <c r="B6" s="211" t="s">
        <v>107</v>
      </c>
      <c r="C6" s="211" t="s">
        <v>108</v>
      </c>
      <c r="D6" s="210" t="s">
        <v>109</v>
      </c>
      <c r="E6" s="209" t="s">
        <v>110</v>
      </c>
      <c r="F6" s="208" t="s">
        <v>111</v>
      </c>
      <c r="G6" s="209" t="s">
        <v>29</v>
      </c>
      <c r="H6" s="212" t="s">
        <v>30</v>
      </c>
      <c r="I6" s="212" t="s">
        <v>112</v>
      </c>
      <c r="J6" s="212" t="s">
        <v>31</v>
      </c>
      <c r="K6" s="212" t="s">
        <v>113</v>
      </c>
      <c r="L6" s="212" t="s">
        <v>114</v>
      </c>
      <c r="M6" s="212" t="s">
        <v>115</v>
      </c>
      <c r="N6" s="212" t="s">
        <v>116</v>
      </c>
      <c r="O6" s="212" t="s">
        <v>117</v>
      </c>
      <c r="P6" s="212" t="s">
        <v>118</v>
      </c>
      <c r="Q6" s="212" t="s">
        <v>119</v>
      </c>
      <c r="R6" s="212" t="s">
        <v>120</v>
      </c>
      <c r="S6" s="212" t="s">
        <v>121</v>
      </c>
      <c r="T6" s="212" t="s">
        <v>122</v>
      </c>
      <c r="U6" s="212" t="s">
        <v>123</v>
      </c>
      <c r="V6" s="212" t="s">
        <v>124</v>
      </c>
      <c r="W6" s="212" t="s">
        <v>125</v>
      </c>
      <c r="X6" s="212" t="s">
        <v>126</v>
      </c>
      <c r="Y6" s="212" t="s">
        <v>127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25" t="s">
        <v>128</v>
      </c>
      <c r="B8" s="226" t="s">
        <v>68</v>
      </c>
      <c r="C8" s="249" t="s">
        <v>69</v>
      </c>
      <c r="D8" s="227"/>
      <c r="E8" s="228"/>
      <c r="F8" s="229"/>
      <c r="G8" s="229">
        <f>SUMIF(AG9:AG35,"&lt;&gt;NOR",G9:G35)</f>
        <v>0</v>
      </c>
      <c r="H8" s="229"/>
      <c r="I8" s="229">
        <f>SUM(I9:I35)</f>
        <v>0</v>
      </c>
      <c r="J8" s="229"/>
      <c r="K8" s="229">
        <f>SUM(K9:K35)</f>
        <v>0</v>
      </c>
      <c r="L8" s="229"/>
      <c r="M8" s="229">
        <f>SUM(M9:M35)</f>
        <v>0</v>
      </c>
      <c r="N8" s="228"/>
      <c r="O8" s="228">
        <f>SUM(O9:O35)</f>
        <v>0.01</v>
      </c>
      <c r="P8" s="228"/>
      <c r="Q8" s="228">
        <f>SUM(Q9:Q35)</f>
        <v>0</v>
      </c>
      <c r="R8" s="229"/>
      <c r="S8" s="229"/>
      <c r="T8" s="230"/>
      <c r="U8" s="224"/>
      <c r="V8" s="224">
        <f>SUM(V9:V35)</f>
        <v>20.730000000000004</v>
      </c>
      <c r="W8" s="224"/>
      <c r="X8" s="224"/>
      <c r="Y8" s="224"/>
      <c r="AG8" t="s">
        <v>129</v>
      </c>
    </row>
    <row r="9" spans="1:60" outlineLevel="1" x14ac:dyDescent="0.2">
      <c r="A9" s="232">
        <v>1</v>
      </c>
      <c r="B9" s="233" t="s">
        <v>244</v>
      </c>
      <c r="C9" s="251" t="s">
        <v>245</v>
      </c>
      <c r="D9" s="234" t="s">
        <v>186</v>
      </c>
      <c r="E9" s="235">
        <v>5.67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7" t="s">
        <v>187</v>
      </c>
      <c r="S9" s="237" t="s">
        <v>141</v>
      </c>
      <c r="T9" s="238" t="s">
        <v>141</v>
      </c>
      <c r="U9" s="223">
        <v>0.48499999999999999</v>
      </c>
      <c r="V9" s="223">
        <f>ROUND(E9*U9,2)</f>
        <v>2.75</v>
      </c>
      <c r="W9" s="223"/>
      <c r="X9" s="223" t="s">
        <v>135</v>
      </c>
      <c r="Y9" s="223" t="s">
        <v>136</v>
      </c>
      <c r="Z9" s="213"/>
      <c r="AA9" s="213"/>
      <c r="AB9" s="213"/>
      <c r="AC9" s="213"/>
      <c r="AD9" s="213"/>
      <c r="AE9" s="213"/>
      <c r="AF9" s="213"/>
      <c r="AG9" s="213" t="s">
        <v>137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33.75" outlineLevel="2" x14ac:dyDescent="0.2">
      <c r="A10" s="220"/>
      <c r="B10" s="221"/>
      <c r="C10" s="260" t="s">
        <v>246</v>
      </c>
      <c r="D10" s="259"/>
      <c r="E10" s="259"/>
      <c r="F10" s="259"/>
      <c r="G10" s="259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23"/>
      <c r="Z10" s="213"/>
      <c r="AA10" s="213"/>
      <c r="AB10" s="213"/>
      <c r="AC10" s="213"/>
      <c r="AD10" s="213"/>
      <c r="AE10" s="213"/>
      <c r="AF10" s="213"/>
      <c r="AG10" s="213" t="s">
        <v>179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47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213"/>
      <c r="BC10" s="213"/>
      <c r="BD10" s="213"/>
      <c r="BE10" s="213"/>
      <c r="BF10" s="213"/>
      <c r="BG10" s="213"/>
      <c r="BH10" s="213"/>
    </row>
    <row r="11" spans="1:60" outlineLevel="2" x14ac:dyDescent="0.2">
      <c r="A11" s="220"/>
      <c r="B11" s="221"/>
      <c r="C11" s="261" t="s">
        <v>470</v>
      </c>
      <c r="D11" s="257"/>
      <c r="E11" s="258">
        <v>5.67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23"/>
      <c r="Z11" s="213"/>
      <c r="AA11" s="213"/>
      <c r="AB11" s="213"/>
      <c r="AC11" s="213"/>
      <c r="AD11" s="213"/>
      <c r="AE11" s="213"/>
      <c r="AF11" s="213"/>
      <c r="AG11" s="213" t="s">
        <v>182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32">
        <v>2</v>
      </c>
      <c r="B12" s="233" t="s">
        <v>248</v>
      </c>
      <c r="C12" s="251" t="s">
        <v>249</v>
      </c>
      <c r="D12" s="234" t="s">
        <v>186</v>
      </c>
      <c r="E12" s="235">
        <v>1.1339999999999999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5">
        <v>0</v>
      </c>
      <c r="O12" s="235">
        <f>ROUND(E12*N12,2)</f>
        <v>0</v>
      </c>
      <c r="P12" s="235">
        <v>0</v>
      </c>
      <c r="Q12" s="235">
        <f>ROUND(E12*P12,2)</f>
        <v>0</v>
      </c>
      <c r="R12" s="237" t="s">
        <v>187</v>
      </c>
      <c r="S12" s="237" t="s">
        <v>141</v>
      </c>
      <c r="T12" s="238" t="s">
        <v>141</v>
      </c>
      <c r="U12" s="223">
        <v>0.14829999999999999</v>
      </c>
      <c r="V12" s="223">
        <f>ROUND(E12*U12,2)</f>
        <v>0.17</v>
      </c>
      <c r="W12" s="223"/>
      <c r="X12" s="223" t="s">
        <v>135</v>
      </c>
      <c r="Y12" s="223" t="s">
        <v>136</v>
      </c>
      <c r="Z12" s="213"/>
      <c r="AA12" s="213"/>
      <c r="AB12" s="213"/>
      <c r="AC12" s="213"/>
      <c r="AD12" s="213"/>
      <c r="AE12" s="213"/>
      <c r="AF12" s="213"/>
      <c r="AG12" s="213" t="s">
        <v>137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33.75" outlineLevel="2" x14ac:dyDescent="0.2">
      <c r="A13" s="220"/>
      <c r="B13" s="221"/>
      <c r="C13" s="260" t="s">
        <v>246</v>
      </c>
      <c r="D13" s="259"/>
      <c r="E13" s="259"/>
      <c r="F13" s="259"/>
      <c r="G13" s="259"/>
      <c r="H13" s="223"/>
      <c r="I13" s="223"/>
      <c r="J13" s="223"/>
      <c r="K13" s="223"/>
      <c r="L13" s="223"/>
      <c r="M13" s="223"/>
      <c r="N13" s="222"/>
      <c r="O13" s="222"/>
      <c r="P13" s="222"/>
      <c r="Q13" s="222"/>
      <c r="R13" s="223"/>
      <c r="S13" s="223"/>
      <c r="T13" s="223"/>
      <c r="U13" s="223"/>
      <c r="V13" s="223"/>
      <c r="W13" s="223"/>
      <c r="X13" s="223"/>
      <c r="Y13" s="223"/>
      <c r="Z13" s="213"/>
      <c r="AA13" s="213"/>
      <c r="AB13" s="213"/>
      <c r="AC13" s="213"/>
      <c r="AD13" s="213"/>
      <c r="AE13" s="213"/>
      <c r="AF13" s="213"/>
      <c r="AG13" s="213" t="s">
        <v>179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47" t="str">
        <f>C13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3" s="213"/>
      <c r="BC13" s="213"/>
      <c r="BD13" s="213"/>
      <c r="BE13" s="213"/>
      <c r="BF13" s="213"/>
      <c r="BG13" s="213"/>
      <c r="BH13" s="213"/>
    </row>
    <row r="14" spans="1:60" outlineLevel="2" x14ac:dyDescent="0.2">
      <c r="A14" s="220"/>
      <c r="B14" s="221"/>
      <c r="C14" s="261" t="s">
        <v>471</v>
      </c>
      <c r="D14" s="257"/>
      <c r="E14" s="258">
        <v>1.1339999999999999</v>
      </c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23"/>
      <c r="Z14" s="213"/>
      <c r="AA14" s="213"/>
      <c r="AB14" s="213"/>
      <c r="AC14" s="213"/>
      <c r="AD14" s="213"/>
      <c r="AE14" s="213"/>
      <c r="AF14" s="213"/>
      <c r="AG14" s="213" t="s">
        <v>182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32">
        <v>3</v>
      </c>
      <c r="B15" s="233" t="s">
        <v>472</v>
      </c>
      <c r="C15" s="251" t="s">
        <v>473</v>
      </c>
      <c r="D15" s="234" t="s">
        <v>176</v>
      </c>
      <c r="E15" s="235">
        <v>12.6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5">
        <v>8.5999999999999998E-4</v>
      </c>
      <c r="O15" s="235">
        <f>ROUND(E15*N15,2)</f>
        <v>0.01</v>
      </c>
      <c r="P15" s="235">
        <v>0</v>
      </c>
      <c r="Q15" s="235">
        <f>ROUND(E15*P15,2)</f>
        <v>0</v>
      </c>
      <c r="R15" s="237" t="s">
        <v>187</v>
      </c>
      <c r="S15" s="237" t="s">
        <v>141</v>
      </c>
      <c r="T15" s="238" t="s">
        <v>141</v>
      </c>
      <c r="U15" s="223">
        <v>0.47899999999999998</v>
      </c>
      <c r="V15" s="223">
        <f>ROUND(E15*U15,2)</f>
        <v>6.04</v>
      </c>
      <c r="W15" s="223"/>
      <c r="X15" s="223" t="s">
        <v>135</v>
      </c>
      <c r="Y15" s="223" t="s">
        <v>136</v>
      </c>
      <c r="Z15" s="213"/>
      <c r="AA15" s="213"/>
      <c r="AB15" s="213"/>
      <c r="AC15" s="213"/>
      <c r="AD15" s="213"/>
      <c r="AE15" s="213"/>
      <c r="AF15" s="213"/>
      <c r="AG15" s="213" t="s">
        <v>137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2" x14ac:dyDescent="0.2">
      <c r="A16" s="220"/>
      <c r="B16" s="221"/>
      <c r="C16" s="260" t="s">
        <v>474</v>
      </c>
      <c r="D16" s="259"/>
      <c r="E16" s="259"/>
      <c r="F16" s="259"/>
      <c r="G16" s="259"/>
      <c r="H16" s="223"/>
      <c r="I16" s="223"/>
      <c r="J16" s="223"/>
      <c r="K16" s="223"/>
      <c r="L16" s="223"/>
      <c r="M16" s="223"/>
      <c r="N16" s="222"/>
      <c r="O16" s="222"/>
      <c r="P16" s="222"/>
      <c r="Q16" s="222"/>
      <c r="R16" s="223"/>
      <c r="S16" s="223"/>
      <c r="T16" s="223"/>
      <c r="U16" s="223"/>
      <c r="V16" s="223"/>
      <c r="W16" s="223"/>
      <c r="X16" s="223"/>
      <c r="Y16" s="223"/>
      <c r="Z16" s="213"/>
      <c r="AA16" s="213"/>
      <c r="AB16" s="213"/>
      <c r="AC16" s="213"/>
      <c r="AD16" s="213"/>
      <c r="AE16" s="213"/>
      <c r="AF16" s="213"/>
      <c r="AG16" s="213" t="s">
        <v>179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2" x14ac:dyDescent="0.2">
      <c r="A17" s="220"/>
      <c r="B17" s="221"/>
      <c r="C17" s="261" t="s">
        <v>475</v>
      </c>
      <c r="D17" s="257"/>
      <c r="E17" s="258">
        <v>12.6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23"/>
      <c r="Z17" s="213"/>
      <c r="AA17" s="213"/>
      <c r="AB17" s="213"/>
      <c r="AC17" s="213"/>
      <c r="AD17" s="213"/>
      <c r="AE17" s="213"/>
      <c r="AF17" s="213"/>
      <c r="AG17" s="213" t="s">
        <v>182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32">
        <v>4</v>
      </c>
      <c r="B18" s="233" t="s">
        <v>476</v>
      </c>
      <c r="C18" s="251" t="s">
        <v>477</v>
      </c>
      <c r="D18" s="234" t="s">
        <v>176</v>
      </c>
      <c r="E18" s="235">
        <v>12.6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21</v>
      </c>
      <c r="M18" s="237">
        <f>G18*(1+L18/100)</f>
        <v>0</v>
      </c>
      <c r="N18" s="235">
        <v>0</v>
      </c>
      <c r="O18" s="235">
        <f>ROUND(E18*N18,2)</f>
        <v>0</v>
      </c>
      <c r="P18" s="235">
        <v>0</v>
      </c>
      <c r="Q18" s="235">
        <f>ROUND(E18*P18,2)</f>
        <v>0</v>
      </c>
      <c r="R18" s="237" t="s">
        <v>187</v>
      </c>
      <c r="S18" s="237" t="s">
        <v>141</v>
      </c>
      <c r="T18" s="238" t="s">
        <v>141</v>
      </c>
      <c r="U18" s="223">
        <v>0.32700000000000001</v>
      </c>
      <c r="V18" s="223">
        <f>ROUND(E18*U18,2)</f>
        <v>4.12</v>
      </c>
      <c r="W18" s="223"/>
      <c r="X18" s="223" t="s">
        <v>135</v>
      </c>
      <c r="Y18" s="223" t="s">
        <v>136</v>
      </c>
      <c r="Z18" s="213"/>
      <c r="AA18" s="213"/>
      <c r="AB18" s="213"/>
      <c r="AC18" s="213"/>
      <c r="AD18" s="213"/>
      <c r="AE18" s="213"/>
      <c r="AF18" s="213"/>
      <c r="AG18" s="213" t="s">
        <v>137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2" x14ac:dyDescent="0.2">
      <c r="A19" s="220"/>
      <c r="B19" s="221"/>
      <c r="C19" s="260" t="s">
        <v>478</v>
      </c>
      <c r="D19" s="259"/>
      <c r="E19" s="259"/>
      <c r="F19" s="259"/>
      <c r="G19" s="259"/>
      <c r="H19" s="223"/>
      <c r="I19" s="223"/>
      <c r="J19" s="223"/>
      <c r="K19" s="223"/>
      <c r="L19" s="223"/>
      <c r="M19" s="223"/>
      <c r="N19" s="222"/>
      <c r="O19" s="222"/>
      <c r="P19" s="222"/>
      <c r="Q19" s="222"/>
      <c r="R19" s="223"/>
      <c r="S19" s="223"/>
      <c r="T19" s="223"/>
      <c r="U19" s="223"/>
      <c r="V19" s="223"/>
      <c r="W19" s="223"/>
      <c r="X19" s="223"/>
      <c r="Y19" s="223"/>
      <c r="Z19" s="213"/>
      <c r="AA19" s="213"/>
      <c r="AB19" s="213"/>
      <c r="AC19" s="213"/>
      <c r="AD19" s="213"/>
      <c r="AE19" s="213"/>
      <c r="AF19" s="213"/>
      <c r="AG19" s="213" t="s">
        <v>179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32">
        <v>5</v>
      </c>
      <c r="B20" s="233" t="s">
        <v>479</v>
      </c>
      <c r="C20" s="251" t="s">
        <v>480</v>
      </c>
      <c r="D20" s="234" t="s">
        <v>186</v>
      </c>
      <c r="E20" s="235">
        <v>5.76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35">
        <v>0</v>
      </c>
      <c r="O20" s="235">
        <f>ROUND(E20*N20,2)</f>
        <v>0</v>
      </c>
      <c r="P20" s="235">
        <v>0</v>
      </c>
      <c r="Q20" s="235">
        <f>ROUND(E20*P20,2)</f>
        <v>0</v>
      </c>
      <c r="R20" s="237" t="s">
        <v>187</v>
      </c>
      <c r="S20" s="237" t="s">
        <v>141</v>
      </c>
      <c r="T20" s="238" t="s">
        <v>141</v>
      </c>
      <c r="U20" s="223">
        <v>0.51900000000000002</v>
      </c>
      <c r="V20" s="223">
        <f>ROUND(E20*U20,2)</f>
        <v>2.99</v>
      </c>
      <c r="W20" s="223"/>
      <c r="X20" s="223" t="s">
        <v>135</v>
      </c>
      <c r="Y20" s="223" t="s">
        <v>136</v>
      </c>
      <c r="Z20" s="213"/>
      <c r="AA20" s="213"/>
      <c r="AB20" s="213"/>
      <c r="AC20" s="213"/>
      <c r="AD20" s="213"/>
      <c r="AE20" s="213"/>
      <c r="AF20" s="213"/>
      <c r="AG20" s="213" t="s">
        <v>137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2" x14ac:dyDescent="0.2">
      <c r="A21" s="220"/>
      <c r="B21" s="221"/>
      <c r="C21" s="260" t="s">
        <v>198</v>
      </c>
      <c r="D21" s="259"/>
      <c r="E21" s="259"/>
      <c r="F21" s="259"/>
      <c r="G21" s="259"/>
      <c r="H21" s="223"/>
      <c r="I21" s="223"/>
      <c r="J21" s="223"/>
      <c r="K21" s="223"/>
      <c r="L21" s="223"/>
      <c r="M21" s="223"/>
      <c r="N21" s="222"/>
      <c r="O21" s="222"/>
      <c r="P21" s="222"/>
      <c r="Q21" s="222"/>
      <c r="R21" s="223"/>
      <c r="S21" s="223"/>
      <c r="T21" s="223"/>
      <c r="U21" s="223"/>
      <c r="V21" s="223"/>
      <c r="W21" s="223"/>
      <c r="X21" s="223"/>
      <c r="Y21" s="223"/>
      <c r="Z21" s="213"/>
      <c r="AA21" s="213"/>
      <c r="AB21" s="213"/>
      <c r="AC21" s="213"/>
      <c r="AD21" s="213"/>
      <c r="AE21" s="213"/>
      <c r="AF21" s="213"/>
      <c r="AG21" s="213" t="s">
        <v>179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47" t="str">
        <f>C21</f>
        <v>bez naložení do dopravní nádoby, ale s vyprázdněním dopravní nádoby na hromadu nebo na dopravní prostředek,</v>
      </c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32">
        <v>6</v>
      </c>
      <c r="B22" s="233" t="s">
        <v>254</v>
      </c>
      <c r="C22" s="251" t="s">
        <v>255</v>
      </c>
      <c r="D22" s="234" t="s">
        <v>186</v>
      </c>
      <c r="E22" s="235">
        <v>9.2579999999999991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21</v>
      </c>
      <c r="M22" s="237">
        <f>G22*(1+L22/100)</f>
        <v>0</v>
      </c>
      <c r="N22" s="235">
        <v>0</v>
      </c>
      <c r="O22" s="235">
        <f>ROUND(E22*N22,2)</f>
        <v>0</v>
      </c>
      <c r="P22" s="235">
        <v>0</v>
      </c>
      <c r="Q22" s="235">
        <f>ROUND(E22*P22,2)</f>
        <v>0</v>
      </c>
      <c r="R22" s="237" t="s">
        <v>187</v>
      </c>
      <c r="S22" s="237" t="s">
        <v>141</v>
      </c>
      <c r="T22" s="238" t="s">
        <v>141</v>
      </c>
      <c r="U22" s="223">
        <v>7.3999999999999996E-2</v>
      </c>
      <c r="V22" s="223">
        <f>ROUND(E22*U22,2)</f>
        <v>0.69</v>
      </c>
      <c r="W22" s="223"/>
      <c r="X22" s="223" t="s">
        <v>135</v>
      </c>
      <c r="Y22" s="223" t="s">
        <v>136</v>
      </c>
      <c r="Z22" s="213"/>
      <c r="AA22" s="213"/>
      <c r="AB22" s="213"/>
      <c r="AC22" s="213"/>
      <c r="AD22" s="213"/>
      <c r="AE22" s="213"/>
      <c r="AF22" s="213"/>
      <c r="AG22" s="213" t="s">
        <v>137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2" x14ac:dyDescent="0.2">
      <c r="A23" s="220"/>
      <c r="B23" s="221"/>
      <c r="C23" s="260" t="s">
        <v>256</v>
      </c>
      <c r="D23" s="259"/>
      <c r="E23" s="259"/>
      <c r="F23" s="259"/>
      <c r="G23" s="259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23"/>
      <c r="Z23" s="213"/>
      <c r="AA23" s="213"/>
      <c r="AB23" s="213"/>
      <c r="AC23" s="213"/>
      <c r="AD23" s="213"/>
      <c r="AE23" s="213"/>
      <c r="AF23" s="213"/>
      <c r="AG23" s="213" t="s">
        <v>179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2" x14ac:dyDescent="0.2">
      <c r="A24" s="220"/>
      <c r="B24" s="221"/>
      <c r="C24" s="261" t="s">
        <v>481</v>
      </c>
      <c r="D24" s="257"/>
      <c r="E24" s="258">
        <v>9.2579999999999991</v>
      </c>
      <c r="F24" s="223"/>
      <c r="G24" s="223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23"/>
      <c r="Z24" s="213"/>
      <c r="AA24" s="213"/>
      <c r="AB24" s="213"/>
      <c r="AC24" s="213"/>
      <c r="AD24" s="213"/>
      <c r="AE24" s="213"/>
      <c r="AF24" s="213"/>
      <c r="AG24" s="213" t="s">
        <v>182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 x14ac:dyDescent="0.2">
      <c r="A25" s="239">
        <v>7</v>
      </c>
      <c r="B25" s="240" t="s">
        <v>258</v>
      </c>
      <c r="C25" s="250" t="s">
        <v>259</v>
      </c>
      <c r="D25" s="241" t="s">
        <v>186</v>
      </c>
      <c r="E25" s="242">
        <v>4.6289999999999996</v>
      </c>
      <c r="F25" s="243"/>
      <c r="G25" s="244">
        <f>ROUND(E25*F25,2)</f>
        <v>0</v>
      </c>
      <c r="H25" s="243"/>
      <c r="I25" s="244">
        <f>ROUND(E25*H25,2)</f>
        <v>0</v>
      </c>
      <c r="J25" s="243"/>
      <c r="K25" s="244">
        <f>ROUND(E25*J25,2)</f>
        <v>0</v>
      </c>
      <c r="L25" s="244">
        <v>21</v>
      </c>
      <c r="M25" s="244">
        <f>G25*(1+L25/100)</f>
        <v>0</v>
      </c>
      <c r="N25" s="242">
        <v>0</v>
      </c>
      <c r="O25" s="242">
        <f>ROUND(E25*N25,2)</f>
        <v>0</v>
      </c>
      <c r="P25" s="242">
        <v>0</v>
      </c>
      <c r="Q25" s="242">
        <f>ROUND(E25*P25,2)</f>
        <v>0</v>
      </c>
      <c r="R25" s="244" t="s">
        <v>187</v>
      </c>
      <c r="S25" s="244" t="s">
        <v>141</v>
      </c>
      <c r="T25" s="245" t="s">
        <v>141</v>
      </c>
      <c r="U25" s="223">
        <v>0.65200000000000002</v>
      </c>
      <c r="V25" s="223">
        <f>ROUND(E25*U25,2)</f>
        <v>3.02</v>
      </c>
      <c r="W25" s="223"/>
      <c r="X25" s="223" t="s">
        <v>135</v>
      </c>
      <c r="Y25" s="223" t="s">
        <v>136</v>
      </c>
      <c r="Z25" s="213"/>
      <c r="AA25" s="213"/>
      <c r="AB25" s="213"/>
      <c r="AC25" s="213"/>
      <c r="AD25" s="213"/>
      <c r="AE25" s="213"/>
      <c r="AF25" s="213"/>
      <c r="AG25" s="213" t="s">
        <v>137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22.5" outlineLevel="1" x14ac:dyDescent="0.2">
      <c r="A26" s="232">
        <v>8</v>
      </c>
      <c r="B26" s="233" t="s">
        <v>260</v>
      </c>
      <c r="C26" s="251" t="s">
        <v>261</v>
      </c>
      <c r="D26" s="234" t="s">
        <v>186</v>
      </c>
      <c r="E26" s="235">
        <v>4.6289999999999996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21</v>
      </c>
      <c r="M26" s="237">
        <f>G26*(1+L26/100)</f>
        <v>0</v>
      </c>
      <c r="N26" s="235">
        <v>0</v>
      </c>
      <c r="O26" s="235">
        <f>ROUND(E26*N26,2)</f>
        <v>0</v>
      </c>
      <c r="P26" s="235">
        <v>0</v>
      </c>
      <c r="Q26" s="235">
        <f>ROUND(E26*P26,2)</f>
        <v>0</v>
      </c>
      <c r="R26" s="237" t="s">
        <v>187</v>
      </c>
      <c r="S26" s="237" t="s">
        <v>141</v>
      </c>
      <c r="T26" s="238" t="s">
        <v>141</v>
      </c>
      <c r="U26" s="223">
        <v>0.20200000000000001</v>
      </c>
      <c r="V26" s="223">
        <f>ROUND(E26*U26,2)</f>
        <v>0.94</v>
      </c>
      <c r="W26" s="223"/>
      <c r="X26" s="223" t="s">
        <v>135</v>
      </c>
      <c r="Y26" s="223" t="s">
        <v>136</v>
      </c>
      <c r="Z26" s="213"/>
      <c r="AA26" s="213"/>
      <c r="AB26" s="213"/>
      <c r="AC26" s="213"/>
      <c r="AD26" s="213"/>
      <c r="AE26" s="213"/>
      <c r="AF26" s="213"/>
      <c r="AG26" s="213" t="s">
        <v>137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2" x14ac:dyDescent="0.2">
      <c r="A27" s="220"/>
      <c r="B27" s="221"/>
      <c r="C27" s="260" t="s">
        <v>262</v>
      </c>
      <c r="D27" s="259"/>
      <c r="E27" s="259"/>
      <c r="F27" s="259"/>
      <c r="G27" s="259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23"/>
      <c r="Z27" s="213"/>
      <c r="AA27" s="213"/>
      <c r="AB27" s="213"/>
      <c r="AC27" s="213"/>
      <c r="AD27" s="213"/>
      <c r="AE27" s="213"/>
      <c r="AF27" s="213"/>
      <c r="AG27" s="213" t="s">
        <v>179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2" x14ac:dyDescent="0.2">
      <c r="A28" s="220"/>
      <c r="B28" s="221"/>
      <c r="C28" s="253" t="s">
        <v>263</v>
      </c>
      <c r="D28" s="248"/>
      <c r="E28" s="248"/>
      <c r="F28" s="248"/>
      <c r="G28" s="248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23"/>
      <c r="Z28" s="213"/>
      <c r="AA28" s="213"/>
      <c r="AB28" s="213"/>
      <c r="AC28" s="213"/>
      <c r="AD28" s="213"/>
      <c r="AE28" s="213"/>
      <c r="AF28" s="213"/>
      <c r="AG28" s="213" t="s">
        <v>144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2" x14ac:dyDescent="0.2">
      <c r="A29" s="220"/>
      <c r="B29" s="221"/>
      <c r="C29" s="261" t="s">
        <v>482</v>
      </c>
      <c r="D29" s="257"/>
      <c r="E29" s="258">
        <v>4.6289999999999996</v>
      </c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23"/>
      <c r="Z29" s="213"/>
      <c r="AA29" s="213"/>
      <c r="AB29" s="213"/>
      <c r="AC29" s="213"/>
      <c r="AD29" s="213"/>
      <c r="AE29" s="213"/>
      <c r="AF29" s="213"/>
      <c r="AG29" s="213" t="s">
        <v>182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32">
        <v>9</v>
      </c>
      <c r="B30" s="233" t="s">
        <v>279</v>
      </c>
      <c r="C30" s="251" t="s">
        <v>280</v>
      </c>
      <c r="D30" s="234" t="s">
        <v>214</v>
      </c>
      <c r="E30" s="235">
        <v>2.0358000000000001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21</v>
      </c>
      <c r="M30" s="237">
        <f>G30*(1+L30/100)</f>
        <v>0</v>
      </c>
      <c r="N30" s="235">
        <v>0</v>
      </c>
      <c r="O30" s="235">
        <f>ROUND(E30*N30,2)</f>
        <v>0</v>
      </c>
      <c r="P30" s="235">
        <v>0</v>
      </c>
      <c r="Q30" s="235">
        <f>ROUND(E30*P30,2)</f>
        <v>0</v>
      </c>
      <c r="R30" s="237" t="s">
        <v>187</v>
      </c>
      <c r="S30" s="237" t="s">
        <v>141</v>
      </c>
      <c r="T30" s="238" t="s">
        <v>134</v>
      </c>
      <c r="U30" s="223">
        <v>0</v>
      </c>
      <c r="V30" s="223">
        <f>ROUND(E30*U30,2)</f>
        <v>0</v>
      </c>
      <c r="W30" s="223"/>
      <c r="X30" s="223" t="s">
        <v>135</v>
      </c>
      <c r="Y30" s="223" t="s">
        <v>136</v>
      </c>
      <c r="Z30" s="213"/>
      <c r="AA30" s="213"/>
      <c r="AB30" s="213"/>
      <c r="AC30" s="213"/>
      <c r="AD30" s="213"/>
      <c r="AE30" s="213"/>
      <c r="AF30" s="213"/>
      <c r="AG30" s="213" t="s">
        <v>137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2" x14ac:dyDescent="0.2">
      <c r="A31" s="220"/>
      <c r="B31" s="221"/>
      <c r="C31" s="252" t="s">
        <v>217</v>
      </c>
      <c r="D31" s="246"/>
      <c r="E31" s="246"/>
      <c r="F31" s="246"/>
      <c r="G31" s="246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23"/>
      <c r="Z31" s="213"/>
      <c r="AA31" s="213"/>
      <c r="AB31" s="213"/>
      <c r="AC31" s="213"/>
      <c r="AD31" s="213"/>
      <c r="AE31" s="213"/>
      <c r="AF31" s="213"/>
      <c r="AG31" s="213" t="s">
        <v>144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2" x14ac:dyDescent="0.2">
      <c r="A32" s="220"/>
      <c r="B32" s="221"/>
      <c r="C32" s="261" t="s">
        <v>483</v>
      </c>
      <c r="D32" s="257"/>
      <c r="E32" s="258">
        <v>2.0358000000000001</v>
      </c>
      <c r="F32" s="223"/>
      <c r="G32" s="223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23"/>
      <c r="Z32" s="213"/>
      <c r="AA32" s="213"/>
      <c r="AB32" s="213"/>
      <c r="AC32" s="213"/>
      <c r="AD32" s="213"/>
      <c r="AE32" s="213"/>
      <c r="AF32" s="213"/>
      <c r="AG32" s="213" t="s">
        <v>182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32">
        <v>10</v>
      </c>
      <c r="B33" s="233" t="s">
        <v>282</v>
      </c>
      <c r="C33" s="251" t="s">
        <v>283</v>
      </c>
      <c r="D33" s="234" t="s">
        <v>186</v>
      </c>
      <c r="E33" s="235">
        <v>1.131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21</v>
      </c>
      <c r="M33" s="237">
        <f>G33*(1+L33/100)</f>
        <v>0</v>
      </c>
      <c r="N33" s="235">
        <v>0</v>
      </c>
      <c r="O33" s="235">
        <f>ROUND(E33*N33,2)</f>
        <v>0</v>
      </c>
      <c r="P33" s="235">
        <v>0</v>
      </c>
      <c r="Q33" s="235">
        <f>ROUND(E33*P33,2)</f>
        <v>0</v>
      </c>
      <c r="R33" s="237"/>
      <c r="S33" s="237" t="s">
        <v>133</v>
      </c>
      <c r="T33" s="238" t="s">
        <v>202</v>
      </c>
      <c r="U33" s="223">
        <v>1.0999999999999999E-2</v>
      </c>
      <c r="V33" s="223">
        <f>ROUND(E33*U33,2)</f>
        <v>0.01</v>
      </c>
      <c r="W33" s="223"/>
      <c r="X33" s="223" t="s">
        <v>135</v>
      </c>
      <c r="Y33" s="223" t="s">
        <v>136</v>
      </c>
      <c r="Z33" s="213"/>
      <c r="AA33" s="213"/>
      <c r="AB33" s="213"/>
      <c r="AC33" s="213"/>
      <c r="AD33" s="213"/>
      <c r="AE33" s="213"/>
      <c r="AF33" s="213"/>
      <c r="AG33" s="213" t="s">
        <v>137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2" x14ac:dyDescent="0.2">
      <c r="A34" s="220"/>
      <c r="B34" s="221"/>
      <c r="C34" s="252" t="s">
        <v>203</v>
      </c>
      <c r="D34" s="246"/>
      <c r="E34" s="246"/>
      <c r="F34" s="246"/>
      <c r="G34" s="246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23"/>
      <c r="Z34" s="213"/>
      <c r="AA34" s="213"/>
      <c r="AB34" s="213"/>
      <c r="AC34" s="213"/>
      <c r="AD34" s="213"/>
      <c r="AE34" s="213"/>
      <c r="AF34" s="213"/>
      <c r="AG34" s="213" t="s">
        <v>144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2" x14ac:dyDescent="0.2">
      <c r="A35" s="220"/>
      <c r="B35" s="221"/>
      <c r="C35" s="261" t="s">
        <v>484</v>
      </c>
      <c r="D35" s="257"/>
      <c r="E35" s="258">
        <v>1.131</v>
      </c>
      <c r="F35" s="223"/>
      <c r="G35" s="223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23"/>
      <c r="Z35" s="213"/>
      <c r="AA35" s="213"/>
      <c r="AB35" s="213"/>
      <c r="AC35" s="213"/>
      <c r="AD35" s="213"/>
      <c r="AE35" s="213"/>
      <c r="AF35" s="213"/>
      <c r="AG35" s="213" t="s">
        <v>182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x14ac:dyDescent="0.2">
      <c r="A36" s="225" t="s">
        <v>128</v>
      </c>
      <c r="B36" s="226" t="s">
        <v>70</v>
      </c>
      <c r="C36" s="249" t="s">
        <v>71</v>
      </c>
      <c r="D36" s="227"/>
      <c r="E36" s="228"/>
      <c r="F36" s="229"/>
      <c r="G36" s="229">
        <f>SUMIF(AG37:AG38,"&lt;&gt;NOR",G37:G38)</f>
        <v>0</v>
      </c>
      <c r="H36" s="229"/>
      <c r="I36" s="229">
        <f>SUM(I37:I38)</f>
        <v>0</v>
      </c>
      <c r="J36" s="229"/>
      <c r="K36" s="229">
        <f>SUM(K37:K38)</f>
        <v>0</v>
      </c>
      <c r="L36" s="229"/>
      <c r="M36" s="229">
        <f>SUM(M37:M38)</f>
        <v>0</v>
      </c>
      <c r="N36" s="228"/>
      <c r="O36" s="228">
        <f>SUM(O37:O38)</f>
        <v>0</v>
      </c>
      <c r="P36" s="228"/>
      <c r="Q36" s="228">
        <f>SUM(Q37:Q38)</f>
        <v>0</v>
      </c>
      <c r="R36" s="229"/>
      <c r="S36" s="229"/>
      <c r="T36" s="230"/>
      <c r="U36" s="224"/>
      <c r="V36" s="224">
        <f>SUM(V37:V38)</f>
        <v>0.13</v>
      </c>
      <c r="W36" s="224"/>
      <c r="X36" s="224"/>
      <c r="Y36" s="224"/>
      <c r="AG36" t="s">
        <v>129</v>
      </c>
    </row>
    <row r="37" spans="1:60" ht="22.5" outlineLevel="1" x14ac:dyDescent="0.2">
      <c r="A37" s="232">
        <v>11</v>
      </c>
      <c r="B37" s="233" t="s">
        <v>485</v>
      </c>
      <c r="C37" s="251" t="s">
        <v>486</v>
      </c>
      <c r="D37" s="234" t="s">
        <v>176</v>
      </c>
      <c r="E37" s="235">
        <v>0.36</v>
      </c>
      <c r="F37" s="236"/>
      <c r="G37" s="237">
        <f>ROUND(E37*F37,2)</f>
        <v>0</v>
      </c>
      <c r="H37" s="236"/>
      <c r="I37" s="237">
        <f>ROUND(E37*H37,2)</f>
        <v>0</v>
      </c>
      <c r="J37" s="236"/>
      <c r="K37" s="237">
        <f>ROUND(E37*J37,2)</f>
        <v>0</v>
      </c>
      <c r="L37" s="237">
        <v>21</v>
      </c>
      <c r="M37" s="237">
        <f>G37*(1+L37/100)</f>
        <v>0</v>
      </c>
      <c r="N37" s="235">
        <v>0</v>
      </c>
      <c r="O37" s="235">
        <f>ROUND(E37*N37,2)</f>
        <v>0</v>
      </c>
      <c r="P37" s="235">
        <v>0</v>
      </c>
      <c r="Q37" s="235">
        <f>ROUND(E37*P37,2)</f>
        <v>0</v>
      </c>
      <c r="R37" s="237" t="s">
        <v>487</v>
      </c>
      <c r="S37" s="237" t="s">
        <v>141</v>
      </c>
      <c r="T37" s="238" t="s">
        <v>141</v>
      </c>
      <c r="U37" s="223">
        <v>0.34899999999999998</v>
      </c>
      <c r="V37" s="223">
        <f>ROUND(E37*U37,2)</f>
        <v>0.13</v>
      </c>
      <c r="W37" s="223"/>
      <c r="X37" s="223" t="s">
        <v>135</v>
      </c>
      <c r="Y37" s="223" t="s">
        <v>136</v>
      </c>
      <c r="Z37" s="213"/>
      <c r="AA37" s="213"/>
      <c r="AB37" s="213"/>
      <c r="AC37" s="213"/>
      <c r="AD37" s="213"/>
      <c r="AE37" s="213"/>
      <c r="AF37" s="213"/>
      <c r="AG37" s="213" t="s">
        <v>137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2" x14ac:dyDescent="0.2">
      <c r="A38" s="220"/>
      <c r="B38" s="221"/>
      <c r="C38" s="261" t="s">
        <v>488</v>
      </c>
      <c r="D38" s="257"/>
      <c r="E38" s="258">
        <v>0.36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23"/>
      <c r="Z38" s="213"/>
      <c r="AA38" s="213"/>
      <c r="AB38" s="213"/>
      <c r="AC38" s="213"/>
      <c r="AD38" s="213"/>
      <c r="AE38" s="213"/>
      <c r="AF38" s="213"/>
      <c r="AG38" s="213" t="s">
        <v>182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x14ac:dyDescent="0.2">
      <c r="A39" s="225" t="s">
        <v>128</v>
      </c>
      <c r="B39" s="226" t="s">
        <v>74</v>
      </c>
      <c r="C39" s="249" t="s">
        <v>75</v>
      </c>
      <c r="D39" s="227"/>
      <c r="E39" s="228"/>
      <c r="F39" s="229"/>
      <c r="G39" s="229">
        <f>SUMIF(AG40:AG42,"&lt;&gt;NOR",G40:G42)</f>
        <v>0</v>
      </c>
      <c r="H39" s="229"/>
      <c r="I39" s="229">
        <f>SUM(I40:I42)</f>
        <v>0</v>
      </c>
      <c r="J39" s="229"/>
      <c r="K39" s="229">
        <f>SUM(K40:K42)</f>
        <v>0</v>
      </c>
      <c r="L39" s="229"/>
      <c r="M39" s="229">
        <f>SUM(M40:M42)</f>
        <v>0</v>
      </c>
      <c r="N39" s="228"/>
      <c r="O39" s="228">
        <f>SUM(O40:O42)</f>
        <v>10.6</v>
      </c>
      <c r="P39" s="228"/>
      <c r="Q39" s="228">
        <f>SUM(Q40:Q42)</f>
        <v>0</v>
      </c>
      <c r="R39" s="229"/>
      <c r="S39" s="229"/>
      <c r="T39" s="230"/>
      <c r="U39" s="224"/>
      <c r="V39" s="224">
        <f>SUM(V40:V42)</f>
        <v>6.14</v>
      </c>
      <c r="W39" s="224"/>
      <c r="X39" s="224"/>
      <c r="Y39" s="224"/>
      <c r="AG39" t="s">
        <v>129</v>
      </c>
    </row>
    <row r="40" spans="1:60" ht="33.75" outlineLevel="1" x14ac:dyDescent="0.2">
      <c r="A40" s="232">
        <v>12</v>
      </c>
      <c r="B40" s="233" t="s">
        <v>489</v>
      </c>
      <c r="C40" s="251" t="s">
        <v>490</v>
      </c>
      <c r="D40" s="234" t="s">
        <v>186</v>
      </c>
      <c r="E40" s="235">
        <v>4.24</v>
      </c>
      <c r="F40" s="236"/>
      <c r="G40" s="237">
        <f>ROUND(E40*F40,2)</f>
        <v>0</v>
      </c>
      <c r="H40" s="236"/>
      <c r="I40" s="237">
        <f>ROUND(E40*H40,2)</f>
        <v>0</v>
      </c>
      <c r="J40" s="236"/>
      <c r="K40" s="237">
        <f>ROUND(E40*J40,2)</f>
        <v>0</v>
      </c>
      <c r="L40" s="237">
        <v>21</v>
      </c>
      <c r="M40" s="237">
        <f>G40*(1+L40/100)</f>
        <v>0</v>
      </c>
      <c r="N40" s="235">
        <v>2.5</v>
      </c>
      <c r="O40" s="235">
        <f>ROUND(E40*N40,2)</f>
        <v>10.6</v>
      </c>
      <c r="P40" s="235">
        <v>0</v>
      </c>
      <c r="Q40" s="235">
        <f>ROUND(E40*P40,2)</f>
        <v>0</v>
      </c>
      <c r="R40" s="237" t="s">
        <v>491</v>
      </c>
      <c r="S40" s="237" t="s">
        <v>141</v>
      </c>
      <c r="T40" s="238" t="s">
        <v>141</v>
      </c>
      <c r="U40" s="223">
        <v>1.4490000000000001</v>
      </c>
      <c r="V40" s="223">
        <f>ROUND(E40*U40,2)</f>
        <v>6.14</v>
      </c>
      <c r="W40" s="223"/>
      <c r="X40" s="223" t="s">
        <v>135</v>
      </c>
      <c r="Y40" s="223" t="s">
        <v>136</v>
      </c>
      <c r="Z40" s="213"/>
      <c r="AA40" s="213"/>
      <c r="AB40" s="213"/>
      <c r="AC40" s="213"/>
      <c r="AD40" s="213"/>
      <c r="AE40" s="213"/>
      <c r="AF40" s="213"/>
      <c r="AG40" s="213" t="s">
        <v>137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2" x14ac:dyDescent="0.2">
      <c r="A41" s="220"/>
      <c r="B41" s="221"/>
      <c r="C41" s="260" t="s">
        <v>492</v>
      </c>
      <c r="D41" s="259"/>
      <c r="E41" s="259"/>
      <c r="F41" s="259"/>
      <c r="G41" s="259"/>
      <c r="H41" s="223"/>
      <c r="I41" s="223"/>
      <c r="J41" s="223"/>
      <c r="K41" s="223"/>
      <c r="L41" s="223"/>
      <c r="M41" s="223"/>
      <c r="N41" s="222"/>
      <c r="O41" s="222"/>
      <c r="P41" s="222"/>
      <c r="Q41" s="222"/>
      <c r="R41" s="223"/>
      <c r="S41" s="223"/>
      <c r="T41" s="223"/>
      <c r="U41" s="223"/>
      <c r="V41" s="223"/>
      <c r="W41" s="223"/>
      <c r="X41" s="223"/>
      <c r="Y41" s="223"/>
      <c r="Z41" s="213"/>
      <c r="AA41" s="213"/>
      <c r="AB41" s="213"/>
      <c r="AC41" s="213"/>
      <c r="AD41" s="213"/>
      <c r="AE41" s="213"/>
      <c r="AF41" s="213"/>
      <c r="AG41" s="213" t="s">
        <v>179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2" x14ac:dyDescent="0.2">
      <c r="A42" s="220"/>
      <c r="B42" s="221"/>
      <c r="C42" s="261" t="s">
        <v>493</v>
      </c>
      <c r="D42" s="257"/>
      <c r="E42" s="258">
        <v>4.24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23"/>
      <c r="Z42" s="213"/>
      <c r="AA42" s="213"/>
      <c r="AB42" s="213"/>
      <c r="AC42" s="213"/>
      <c r="AD42" s="213"/>
      <c r="AE42" s="213"/>
      <c r="AF42" s="213"/>
      <c r="AG42" s="213" t="s">
        <v>182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x14ac:dyDescent="0.2">
      <c r="A43" s="225" t="s">
        <v>128</v>
      </c>
      <c r="B43" s="226" t="s">
        <v>78</v>
      </c>
      <c r="C43" s="249" t="s">
        <v>79</v>
      </c>
      <c r="D43" s="227"/>
      <c r="E43" s="228"/>
      <c r="F43" s="229"/>
      <c r="G43" s="229">
        <f>SUMIF(AG44:AG48,"&lt;&gt;NOR",G44:G48)</f>
        <v>0</v>
      </c>
      <c r="H43" s="229"/>
      <c r="I43" s="229">
        <f>SUM(I44:I48)</f>
        <v>0</v>
      </c>
      <c r="J43" s="229"/>
      <c r="K43" s="229">
        <f>SUM(K44:K48)</f>
        <v>0</v>
      </c>
      <c r="L43" s="229"/>
      <c r="M43" s="229">
        <f>SUM(M44:M48)</f>
        <v>0</v>
      </c>
      <c r="N43" s="228"/>
      <c r="O43" s="228">
        <f>SUM(O44:O48)</f>
        <v>0</v>
      </c>
      <c r="P43" s="228"/>
      <c r="Q43" s="228">
        <f>SUM(Q44:Q48)</f>
        <v>0</v>
      </c>
      <c r="R43" s="229"/>
      <c r="S43" s="229"/>
      <c r="T43" s="230"/>
      <c r="U43" s="224"/>
      <c r="V43" s="224">
        <f>SUM(V44:V48)</f>
        <v>0.06</v>
      </c>
      <c r="W43" s="224"/>
      <c r="X43" s="224"/>
      <c r="Y43" s="224"/>
      <c r="AG43" t="s">
        <v>129</v>
      </c>
    </row>
    <row r="44" spans="1:60" outlineLevel="1" x14ac:dyDescent="0.2">
      <c r="A44" s="232">
        <v>13</v>
      </c>
      <c r="B44" s="233" t="s">
        <v>494</v>
      </c>
      <c r="C44" s="251" t="s">
        <v>495</v>
      </c>
      <c r="D44" s="234" t="s">
        <v>176</v>
      </c>
      <c r="E44" s="235">
        <v>0.36</v>
      </c>
      <c r="F44" s="236"/>
      <c r="G44" s="237">
        <f>ROUND(E44*F44,2)</f>
        <v>0</v>
      </c>
      <c r="H44" s="236"/>
      <c r="I44" s="237">
        <f>ROUND(E44*H44,2)</f>
        <v>0</v>
      </c>
      <c r="J44" s="236"/>
      <c r="K44" s="237">
        <f>ROUND(E44*J44,2)</f>
        <v>0</v>
      </c>
      <c r="L44" s="237">
        <v>21</v>
      </c>
      <c r="M44" s="237">
        <f>G44*(1+L44/100)</f>
        <v>0</v>
      </c>
      <c r="N44" s="235">
        <v>6.7099999999999998E-3</v>
      </c>
      <c r="O44" s="235">
        <f>ROUND(E44*N44,2)</f>
        <v>0</v>
      </c>
      <c r="P44" s="235">
        <v>0</v>
      </c>
      <c r="Q44" s="235">
        <f>ROUND(E44*P44,2)</f>
        <v>0</v>
      </c>
      <c r="R44" s="237" t="s">
        <v>418</v>
      </c>
      <c r="S44" s="237" t="s">
        <v>141</v>
      </c>
      <c r="T44" s="238" t="s">
        <v>141</v>
      </c>
      <c r="U44" s="223">
        <v>9.8000000000000004E-2</v>
      </c>
      <c r="V44" s="223">
        <f>ROUND(E44*U44,2)</f>
        <v>0.04</v>
      </c>
      <c r="W44" s="223"/>
      <c r="X44" s="223" t="s">
        <v>135</v>
      </c>
      <c r="Y44" s="223" t="s">
        <v>136</v>
      </c>
      <c r="Z44" s="213"/>
      <c r="AA44" s="213"/>
      <c r="AB44" s="213"/>
      <c r="AC44" s="213"/>
      <c r="AD44" s="213"/>
      <c r="AE44" s="213"/>
      <c r="AF44" s="213"/>
      <c r="AG44" s="213" t="s">
        <v>137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2" x14ac:dyDescent="0.2">
      <c r="A45" s="220"/>
      <c r="B45" s="221"/>
      <c r="C45" s="260" t="s">
        <v>496</v>
      </c>
      <c r="D45" s="259"/>
      <c r="E45" s="259"/>
      <c r="F45" s="259"/>
      <c r="G45" s="259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23"/>
      <c r="Z45" s="213"/>
      <c r="AA45" s="213"/>
      <c r="AB45" s="213"/>
      <c r="AC45" s="213"/>
      <c r="AD45" s="213"/>
      <c r="AE45" s="213"/>
      <c r="AF45" s="213"/>
      <c r="AG45" s="213" t="s">
        <v>179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47" t="str">
        <f>C45</f>
        <v>neomítaných betonových a železobetonových monolitických i prefabrikovaných, s rozetřením vysprávky do ztracena,</v>
      </c>
      <c r="BB45" s="213"/>
      <c r="BC45" s="213"/>
      <c r="BD45" s="213"/>
      <c r="BE45" s="213"/>
      <c r="BF45" s="213"/>
      <c r="BG45" s="213"/>
      <c r="BH45" s="213"/>
    </row>
    <row r="46" spans="1:60" outlineLevel="2" x14ac:dyDescent="0.2">
      <c r="A46" s="220"/>
      <c r="B46" s="221"/>
      <c r="C46" s="261" t="s">
        <v>488</v>
      </c>
      <c r="D46" s="257"/>
      <c r="E46" s="258">
        <v>0.36</v>
      </c>
      <c r="F46" s="223"/>
      <c r="G46" s="223"/>
      <c r="H46" s="223"/>
      <c r="I46" s="223"/>
      <c r="J46" s="223"/>
      <c r="K46" s="223"/>
      <c r="L46" s="223"/>
      <c r="M46" s="223"/>
      <c r="N46" s="222"/>
      <c r="O46" s="222"/>
      <c r="P46" s="222"/>
      <c r="Q46" s="222"/>
      <c r="R46" s="223"/>
      <c r="S46" s="223"/>
      <c r="T46" s="223"/>
      <c r="U46" s="223"/>
      <c r="V46" s="223"/>
      <c r="W46" s="223"/>
      <c r="X46" s="223"/>
      <c r="Y46" s="223"/>
      <c r="Z46" s="213"/>
      <c r="AA46" s="213"/>
      <c r="AB46" s="213"/>
      <c r="AC46" s="213"/>
      <c r="AD46" s="213"/>
      <c r="AE46" s="213"/>
      <c r="AF46" s="213"/>
      <c r="AG46" s="213" t="s">
        <v>182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32">
        <v>14</v>
      </c>
      <c r="B47" s="233" t="s">
        <v>497</v>
      </c>
      <c r="C47" s="251" t="s">
        <v>498</v>
      </c>
      <c r="D47" s="234" t="s">
        <v>206</v>
      </c>
      <c r="E47" s="235">
        <v>0.75360000000000005</v>
      </c>
      <c r="F47" s="236"/>
      <c r="G47" s="237">
        <f>ROUND(E47*F47,2)</f>
        <v>0</v>
      </c>
      <c r="H47" s="236"/>
      <c r="I47" s="237">
        <f>ROUND(E47*H47,2)</f>
        <v>0</v>
      </c>
      <c r="J47" s="236"/>
      <c r="K47" s="237">
        <f>ROUND(E47*J47,2)</f>
        <v>0</v>
      </c>
      <c r="L47" s="237">
        <v>21</v>
      </c>
      <c r="M47" s="237">
        <f>G47*(1+L47/100)</f>
        <v>0</v>
      </c>
      <c r="N47" s="235">
        <v>8.4000000000000003E-4</v>
      </c>
      <c r="O47" s="235">
        <f>ROUND(E47*N47,2)</f>
        <v>0</v>
      </c>
      <c r="P47" s="235">
        <v>0</v>
      </c>
      <c r="Q47" s="235">
        <f>ROUND(E47*P47,2)</f>
        <v>0</v>
      </c>
      <c r="R47" s="237" t="s">
        <v>418</v>
      </c>
      <c r="S47" s="237" t="s">
        <v>141</v>
      </c>
      <c r="T47" s="238" t="s">
        <v>221</v>
      </c>
      <c r="U47" s="223">
        <v>3.2000000000000001E-2</v>
      </c>
      <c r="V47" s="223">
        <f>ROUND(E47*U47,2)</f>
        <v>0.02</v>
      </c>
      <c r="W47" s="223"/>
      <c r="X47" s="223" t="s">
        <v>135</v>
      </c>
      <c r="Y47" s="223" t="s">
        <v>136</v>
      </c>
      <c r="Z47" s="213"/>
      <c r="AA47" s="213"/>
      <c r="AB47" s="213"/>
      <c r="AC47" s="213"/>
      <c r="AD47" s="213"/>
      <c r="AE47" s="213"/>
      <c r="AF47" s="213"/>
      <c r="AG47" s="213" t="s">
        <v>137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2" x14ac:dyDescent="0.2">
      <c r="A48" s="220"/>
      <c r="B48" s="221"/>
      <c r="C48" s="261" t="s">
        <v>499</v>
      </c>
      <c r="D48" s="257"/>
      <c r="E48" s="258">
        <v>0.75360000000000005</v>
      </c>
      <c r="F48" s="223"/>
      <c r="G48" s="223"/>
      <c r="H48" s="223"/>
      <c r="I48" s="223"/>
      <c r="J48" s="223"/>
      <c r="K48" s="223"/>
      <c r="L48" s="223"/>
      <c r="M48" s="223"/>
      <c r="N48" s="222"/>
      <c r="O48" s="222"/>
      <c r="P48" s="222"/>
      <c r="Q48" s="222"/>
      <c r="R48" s="223"/>
      <c r="S48" s="223"/>
      <c r="T48" s="223"/>
      <c r="U48" s="223"/>
      <c r="V48" s="223"/>
      <c r="W48" s="223"/>
      <c r="X48" s="223"/>
      <c r="Y48" s="223"/>
      <c r="Z48" s="213"/>
      <c r="AA48" s="213"/>
      <c r="AB48" s="213"/>
      <c r="AC48" s="213"/>
      <c r="AD48" s="213"/>
      <c r="AE48" s="213"/>
      <c r="AF48" s="213"/>
      <c r="AG48" s="213" t="s">
        <v>182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x14ac:dyDescent="0.2">
      <c r="A49" s="225" t="s">
        <v>128</v>
      </c>
      <c r="B49" s="226" t="s">
        <v>82</v>
      </c>
      <c r="C49" s="249" t="s">
        <v>83</v>
      </c>
      <c r="D49" s="227"/>
      <c r="E49" s="228"/>
      <c r="F49" s="229"/>
      <c r="G49" s="229">
        <f>SUMIF(AG50:AG60,"&lt;&gt;NOR",G50:G60)</f>
        <v>0</v>
      </c>
      <c r="H49" s="229"/>
      <c r="I49" s="229">
        <f>SUM(I50:I60)</f>
        <v>0</v>
      </c>
      <c r="J49" s="229"/>
      <c r="K49" s="229">
        <f>SUM(K50:K60)</f>
        <v>0</v>
      </c>
      <c r="L49" s="229"/>
      <c r="M49" s="229">
        <f>SUM(M50:M60)</f>
        <v>0</v>
      </c>
      <c r="N49" s="228"/>
      <c r="O49" s="228">
        <f>SUM(O50:O60)</f>
        <v>2.5</v>
      </c>
      <c r="P49" s="228"/>
      <c r="Q49" s="228">
        <f>SUM(Q50:Q60)</f>
        <v>0</v>
      </c>
      <c r="R49" s="229"/>
      <c r="S49" s="229"/>
      <c r="T49" s="230"/>
      <c r="U49" s="224"/>
      <c r="V49" s="224">
        <f>SUM(V50:V60)</f>
        <v>5.3900000000000006</v>
      </c>
      <c r="W49" s="224"/>
      <c r="X49" s="224"/>
      <c r="Y49" s="224"/>
      <c r="AG49" t="s">
        <v>129</v>
      </c>
    </row>
    <row r="50" spans="1:60" outlineLevel="1" x14ac:dyDescent="0.2">
      <c r="A50" s="232">
        <v>15</v>
      </c>
      <c r="B50" s="233" t="s">
        <v>500</v>
      </c>
      <c r="C50" s="251" t="s">
        <v>501</v>
      </c>
      <c r="D50" s="234" t="s">
        <v>206</v>
      </c>
      <c r="E50" s="235">
        <v>4.8499999999999996</v>
      </c>
      <c r="F50" s="236"/>
      <c r="G50" s="237">
        <f>ROUND(E50*F50,2)</f>
        <v>0</v>
      </c>
      <c r="H50" s="236"/>
      <c r="I50" s="237">
        <f>ROUND(E50*H50,2)</f>
        <v>0</v>
      </c>
      <c r="J50" s="236"/>
      <c r="K50" s="237">
        <f>ROUND(E50*J50,2)</f>
        <v>0</v>
      </c>
      <c r="L50" s="237">
        <v>21</v>
      </c>
      <c r="M50" s="237">
        <f>G50*(1+L50/100)</f>
        <v>0</v>
      </c>
      <c r="N50" s="235">
        <v>1.0000000000000001E-5</v>
      </c>
      <c r="O50" s="235">
        <f>ROUND(E50*N50,2)</f>
        <v>0</v>
      </c>
      <c r="P50" s="235">
        <v>0</v>
      </c>
      <c r="Q50" s="235">
        <f>ROUND(E50*P50,2)</f>
        <v>0</v>
      </c>
      <c r="R50" s="237" t="s">
        <v>491</v>
      </c>
      <c r="S50" s="237" t="s">
        <v>141</v>
      </c>
      <c r="T50" s="238" t="s">
        <v>141</v>
      </c>
      <c r="U50" s="223">
        <v>0.08</v>
      </c>
      <c r="V50" s="223">
        <f>ROUND(E50*U50,2)</f>
        <v>0.39</v>
      </c>
      <c r="W50" s="223"/>
      <c r="X50" s="223" t="s">
        <v>135</v>
      </c>
      <c r="Y50" s="223" t="s">
        <v>136</v>
      </c>
      <c r="Z50" s="213"/>
      <c r="AA50" s="213"/>
      <c r="AB50" s="213"/>
      <c r="AC50" s="213"/>
      <c r="AD50" s="213"/>
      <c r="AE50" s="213"/>
      <c r="AF50" s="213"/>
      <c r="AG50" s="213" t="s">
        <v>137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 x14ac:dyDescent="0.2">
      <c r="A51" s="220"/>
      <c r="B51" s="221"/>
      <c r="C51" s="260" t="s">
        <v>502</v>
      </c>
      <c r="D51" s="259"/>
      <c r="E51" s="259"/>
      <c r="F51" s="259"/>
      <c r="G51" s="259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23"/>
      <c r="Z51" s="213"/>
      <c r="AA51" s="213"/>
      <c r="AB51" s="213"/>
      <c r="AC51" s="213"/>
      <c r="AD51" s="213"/>
      <c r="AE51" s="213"/>
      <c r="AF51" s="213"/>
      <c r="AG51" s="213" t="s">
        <v>179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2" x14ac:dyDescent="0.2">
      <c r="A52" s="220"/>
      <c r="B52" s="221"/>
      <c r="C52" s="253" t="s">
        <v>503</v>
      </c>
      <c r="D52" s="248"/>
      <c r="E52" s="248"/>
      <c r="F52" s="248"/>
      <c r="G52" s="248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23"/>
      <c r="Z52" s="213"/>
      <c r="AA52" s="213"/>
      <c r="AB52" s="213"/>
      <c r="AC52" s="213"/>
      <c r="AD52" s="213"/>
      <c r="AE52" s="213"/>
      <c r="AF52" s="213"/>
      <c r="AG52" s="213" t="s">
        <v>144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ht="22.5" outlineLevel="1" x14ac:dyDescent="0.2">
      <c r="A53" s="232">
        <v>16</v>
      </c>
      <c r="B53" s="233" t="s">
        <v>504</v>
      </c>
      <c r="C53" s="251" t="s">
        <v>505</v>
      </c>
      <c r="D53" s="234" t="s">
        <v>186</v>
      </c>
      <c r="E53" s="235">
        <v>0.97</v>
      </c>
      <c r="F53" s="236"/>
      <c r="G53" s="237">
        <f>ROUND(E53*F53,2)</f>
        <v>0</v>
      </c>
      <c r="H53" s="236"/>
      <c r="I53" s="237">
        <f>ROUND(E53*H53,2)</f>
        <v>0</v>
      </c>
      <c r="J53" s="236"/>
      <c r="K53" s="237">
        <f>ROUND(E53*J53,2)</f>
        <v>0</v>
      </c>
      <c r="L53" s="237">
        <v>21</v>
      </c>
      <c r="M53" s="237">
        <f>G53*(1+L53/100)</f>
        <v>0</v>
      </c>
      <c r="N53" s="235">
        <v>2.5249999999999999</v>
      </c>
      <c r="O53" s="235">
        <f>ROUND(E53*N53,2)</f>
        <v>2.4500000000000002</v>
      </c>
      <c r="P53" s="235">
        <v>0</v>
      </c>
      <c r="Q53" s="235">
        <f>ROUND(E53*P53,2)</f>
        <v>0</v>
      </c>
      <c r="R53" s="237" t="s">
        <v>491</v>
      </c>
      <c r="S53" s="237" t="s">
        <v>141</v>
      </c>
      <c r="T53" s="238" t="s">
        <v>141</v>
      </c>
      <c r="U53" s="223">
        <v>1.3029999999999999</v>
      </c>
      <c r="V53" s="223">
        <f>ROUND(E53*U53,2)</f>
        <v>1.26</v>
      </c>
      <c r="W53" s="223"/>
      <c r="X53" s="223" t="s">
        <v>135</v>
      </c>
      <c r="Y53" s="223" t="s">
        <v>136</v>
      </c>
      <c r="Z53" s="213"/>
      <c r="AA53" s="213"/>
      <c r="AB53" s="213"/>
      <c r="AC53" s="213"/>
      <c r="AD53" s="213"/>
      <c r="AE53" s="213"/>
      <c r="AF53" s="213"/>
      <c r="AG53" s="213" t="s">
        <v>137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2" x14ac:dyDescent="0.2">
      <c r="A54" s="220"/>
      <c r="B54" s="221"/>
      <c r="C54" s="260" t="s">
        <v>492</v>
      </c>
      <c r="D54" s="259"/>
      <c r="E54" s="259"/>
      <c r="F54" s="259"/>
      <c r="G54" s="259"/>
      <c r="H54" s="223"/>
      <c r="I54" s="223"/>
      <c r="J54" s="223"/>
      <c r="K54" s="223"/>
      <c r="L54" s="223"/>
      <c r="M54" s="223"/>
      <c r="N54" s="222"/>
      <c r="O54" s="222"/>
      <c r="P54" s="222"/>
      <c r="Q54" s="222"/>
      <c r="R54" s="223"/>
      <c r="S54" s="223"/>
      <c r="T54" s="223"/>
      <c r="U54" s="223"/>
      <c r="V54" s="223"/>
      <c r="W54" s="223"/>
      <c r="X54" s="223"/>
      <c r="Y54" s="223"/>
      <c r="Z54" s="213"/>
      <c r="AA54" s="213"/>
      <c r="AB54" s="213"/>
      <c r="AC54" s="213"/>
      <c r="AD54" s="213"/>
      <c r="AE54" s="213"/>
      <c r="AF54" s="213"/>
      <c r="AG54" s="213" t="s">
        <v>179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2" x14ac:dyDescent="0.2">
      <c r="A55" s="220"/>
      <c r="B55" s="221"/>
      <c r="C55" s="261" t="s">
        <v>506</v>
      </c>
      <c r="D55" s="257"/>
      <c r="E55" s="258">
        <v>0.97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23"/>
      <c r="Z55" s="213"/>
      <c r="AA55" s="213"/>
      <c r="AB55" s="213"/>
      <c r="AC55" s="213"/>
      <c r="AD55" s="213"/>
      <c r="AE55" s="213"/>
      <c r="AF55" s="213"/>
      <c r="AG55" s="213" t="s">
        <v>182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32">
        <v>17</v>
      </c>
      <c r="B56" s="233" t="s">
        <v>507</v>
      </c>
      <c r="C56" s="251" t="s">
        <v>508</v>
      </c>
      <c r="D56" s="234" t="s">
        <v>176</v>
      </c>
      <c r="E56" s="235">
        <v>3.88</v>
      </c>
      <c r="F56" s="236"/>
      <c r="G56" s="237">
        <f>ROUND(E56*F56,2)</f>
        <v>0</v>
      </c>
      <c r="H56" s="236"/>
      <c r="I56" s="237">
        <f>ROUND(E56*H56,2)</f>
        <v>0</v>
      </c>
      <c r="J56" s="236"/>
      <c r="K56" s="237">
        <f>ROUND(E56*J56,2)</f>
        <v>0</v>
      </c>
      <c r="L56" s="237">
        <v>21</v>
      </c>
      <c r="M56" s="237">
        <f>G56*(1+L56/100)</f>
        <v>0</v>
      </c>
      <c r="N56" s="235">
        <v>4.1799999999999997E-3</v>
      </c>
      <c r="O56" s="235">
        <f>ROUND(E56*N56,2)</f>
        <v>0.02</v>
      </c>
      <c r="P56" s="235">
        <v>0</v>
      </c>
      <c r="Q56" s="235">
        <f>ROUND(E56*P56,2)</f>
        <v>0</v>
      </c>
      <c r="R56" s="237" t="s">
        <v>491</v>
      </c>
      <c r="S56" s="237" t="s">
        <v>141</v>
      </c>
      <c r="T56" s="238" t="s">
        <v>141</v>
      </c>
      <c r="U56" s="223">
        <v>0.96299999999999997</v>
      </c>
      <c r="V56" s="223">
        <f>ROUND(E56*U56,2)</f>
        <v>3.74</v>
      </c>
      <c r="W56" s="223"/>
      <c r="X56" s="223" t="s">
        <v>135</v>
      </c>
      <c r="Y56" s="223" t="s">
        <v>136</v>
      </c>
      <c r="Z56" s="213"/>
      <c r="AA56" s="213"/>
      <c r="AB56" s="213"/>
      <c r="AC56" s="213"/>
      <c r="AD56" s="213"/>
      <c r="AE56" s="213"/>
      <c r="AF56" s="213"/>
      <c r="AG56" s="213" t="s">
        <v>137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2" x14ac:dyDescent="0.2">
      <c r="A57" s="220"/>
      <c r="B57" s="221"/>
      <c r="C57" s="261" t="s">
        <v>509</v>
      </c>
      <c r="D57" s="257"/>
      <c r="E57" s="258">
        <v>3.88</v>
      </c>
      <c r="F57" s="223"/>
      <c r="G57" s="223"/>
      <c r="H57" s="223"/>
      <c r="I57" s="223"/>
      <c r="J57" s="223"/>
      <c r="K57" s="223"/>
      <c r="L57" s="223"/>
      <c r="M57" s="223"/>
      <c r="N57" s="222"/>
      <c r="O57" s="222"/>
      <c r="P57" s="222"/>
      <c r="Q57" s="222"/>
      <c r="R57" s="223"/>
      <c r="S57" s="223"/>
      <c r="T57" s="223"/>
      <c r="U57" s="223"/>
      <c r="V57" s="223"/>
      <c r="W57" s="223"/>
      <c r="X57" s="223"/>
      <c r="Y57" s="223"/>
      <c r="Z57" s="213"/>
      <c r="AA57" s="213"/>
      <c r="AB57" s="213"/>
      <c r="AC57" s="213"/>
      <c r="AD57" s="213"/>
      <c r="AE57" s="213"/>
      <c r="AF57" s="213"/>
      <c r="AG57" s="213" t="s">
        <v>182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ht="22.5" outlineLevel="1" x14ac:dyDescent="0.2">
      <c r="A58" s="239">
        <v>18</v>
      </c>
      <c r="B58" s="240" t="s">
        <v>510</v>
      </c>
      <c r="C58" s="250" t="s">
        <v>511</v>
      </c>
      <c r="D58" s="241" t="s">
        <v>320</v>
      </c>
      <c r="E58" s="242">
        <v>1</v>
      </c>
      <c r="F58" s="243"/>
      <c r="G58" s="244">
        <f>ROUND(E58*F58,2)</f>
        <v>0</v>
      </c>
      <c r="H58" s="243"/>
      <c r="I58" s="244">
        <f>ROUND(E58*H58,2)</f>
        <v>0</v>
      </c>
      <c r="J58" s="243"/>
      <c r="K58" s="244">
        <f>ROUND(E58*J58,2)</f>
        <v>0</v>
      </c>
      <c r="L58" s="244">
        <v>21</v>
      </c>
      <c r="M58" s="244">
        <f>G58*(1+L58/100)</f>
        <v>0</v>
      </c>
      <c r="N58" s="242">
        <v>2.52E-2</v>
      </c>
      <c r="O58" s="242">
        <f>ROUND(E58*N58,2)</f>
        <v>0.03</v>
      </c>
      <c r="P58" s="242">
        <v>0</v>
      </c>
      <c r="Q58" s="242">
        <f>ROUND(E58*P58,2)</f>
        <v>0</v>
      </c>
      <c r="R58" s="244" t="s">
        <v>294</v>
      </c>
      <c r="S58" s="244" t="s">
        <v>141</v>
      </c>
      <c r="T58" s="245" t="s">
        <v>141</v>
      </c>
      <c r="U58" s="223">
        <v>0</v>
      </c>
      <c r="V58" s="223">
        <f>ROUND(E58*U58,2)</f>
        <v>0</v>
      </c>
      <c r="W58" s="223"/>
      <c r="X58" s="223" t="s">
        <v>295</v>
      </c>
      <c r="Y58" s="223" t="s">
        <v>136</v>
      </c>
      <c r="Z58" s="213"/>
      <c r="AA58" s="213"/>
      <c r="AB58" s="213"/>
      <c r="AC58" s="213"/>
      <c r="AD58" s="213"/>
      <c r="AE58" s="213"/>
      <c r="AF58" s="213"/>
      <c r="AG58" s="213" t="s">
        <v>296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ht="22.5" outlineLevel="1" x14ac:dyDescent="0.2">
      <c r="A59" s="232">
        <v>19</v>
      </c>
      <c r="B59" s="233" t="s">
        <v>512</v>
      </c>
      <c r="C59" s="251" t="s">
        <v>513</v>
      </c>
      <c r="D59" s="234" t="s">
        <v>206</v>
      </c>
      <c r="E59" s="235">
        <v>1.5072000000000001</v>
      </c>
      <c r="F59" s="236"/>
      <c r="G59" s="237">
        <f>ROUND(E59*F59,2)</f>
        <v>0</v>
      </c>
      <c r="H59" s="236"/>
      <c r="I59" s="237">
        <f>ROUND(E59*H59,2)</f>
        <v>0</v>
      </c>
      <c r="J59" s="236"/>
      <c r="K59" s="237">
        <f>ROUND(E59*J59,2)</f>
        <v>0</v>
      </c>
      <c r="L59" s="237">
        <v>21</v>
      </c>
      <c r="M59" s="237">
        <f>G59*(1+L59/100)</f>
        <v>0</v>
      </c>
      <c r="N59" s="235">
        <v>8.0000000000000004E-4</v>
      </c>
      <c r="O59" s="235">
        <f>ROUND(E59*N59,2)</f>
        <v>0</v>
      </c>
      <c r="P59" s="235">
        <v>0</v>
      </c>
      <c r="Q59" s="235">
        <f>ROUND(E59*P59,2)</f>
        <v>0</v>
      </c>
      <c r="R59" s="237" t="s">
        <v>294</v>
      </c>
      <c r="S59" s="237" t="s">
        <v>141</v>
      </c>
      <c r="T59" s="238" t="s">
        <v>141</v>
      </c>
      <c r="U59" s="223">
        <v>0</v>
      </c>
      <c r="V59" s="223">
        <f>ROUND(E59*U59,2)</f>
        <v>0</v>
      </c>
      <c r="W59" s="223"/>
      <c r="X59" s="223" t="s">
        <v>295</v>
      </c>
      <c r="Y59" s="223" t="s">
        <v>136</v>
      </c>
      <c r="Z59" s="213"/>
      <c r="AA59" s="213"/>
      <c r="AB59" s="213"/>
      <c r="AC59" s="213"/>
      <c r="AD59" s="213"/>
      <c r="AE59" s="213"/>
      <c r="AF59" s="213"/>
      <c r="AG59" s="213" t="s">
        <v>296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2" x14ac:dyDescent="0.2">
      <c r="A60" s="220"/>
      <c r="B60" s="221"/>
      <c r="C60" s="261" t="s">
        <v>514</v>
      </c>
      <c r="D60" s="257"/>
      <c r="E60" s="258">
        <v>1.5072000000000001</v>
      </c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23"/>
      <c r="Z60" s="213"/>
      <c r="AA60" s="213"/>
      <c r="AB60" s="213"/>
      <c r="AC60" s="213"/>
      <c r="AD60" s="213"/>
      <c r="AE60" s="213"/>
      <c r="AF60" s="213"/>
      <c r="AG60" s="213" t="s">
        <v>182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x14ac:dyDescent="0.2">
      <c r="A61" s="225" t="s">
        <v>128</v>
      </c>
      <c r="B61" s="226" t="s">
        <v>86</v>
      </c>
      <c r="C61" s="249" t="s">
        <v>87</v>
      </c>
      <c r="D61" s="227"/>
      <c r="E61" s="228"/>
      <c r="F61" s="229"/>
      <c r="G61" s="229">
        <f>SUMIF(AG62:AG64,"&lt;&gt;NOR",G62:G64)</f>
        <v>0</v>
      </c>
      <c r="H61" s="229"/>
      <c r="I61" s="229">
        <f>SUM(I62:I64)</f>
        <v>0</v>
      </c>
      <c r="J61" s="229"/>
      <c r="K61" s="229">
        <f>SUM(K62:K64)</f>
        <v>0</v>
      </c>
      <c r="L61" s="229"/>
      <c r="M61" s="229">
        <f>SUM(M62:M64)</f>
        <v>0</v>
      </c>
      <c r="N61" s="228"/>
      <c r="O61" s="228">
        <f>SUM(O62:O64)</f>
        <v>0.01</v>
      </c>
      <c r="P61" s="228"/>
      <c r="Q61" s="228">
        <f>SUM(Q62:Q64)</f>
        <v>0</v>
      </c>
      <c r="R61" s="229"/>
      <c r="S61" s="229"/>
      <c r="T61" s="230"/>
      <c r="U61" s="224"/>
      <c r="V61" s="224">
        <f>SUM(V62:V64)</f>
        <v>0.53</v>
      </c>
      <c r="W61" s="224"/>
      <c r="X61" s="224"/>
      <c r="Y61" s="224"/>
      <c r="AG61" t="s">
        <v>129</v>
      </c>
    </row>
    <row r="62" spans="1:60" outlineLevel="1" x14ac:dyDescent="0.2">
      <c r="A62" s="232">
        <v>20</v>
      </c>
      <c r="B62" s="233" t="s">
        <v>442</v>
      </c>
      <c r="C62" s="251" t="s">
        <v>443</v>
      </c>
      <c r="D62" s="234" t="s">
        <v>293</v>
      </c>
      <c r="E62" s="235">
        <v>7.92</v>
      </c>
      <c r="F62" s="236"/>
      <c r="G62" s="237">
        <f>ROUND(E62*F62,2)</f>
        <v>0</v>
      </c>
      <c r="H62" s="236"/>
      <c r="I62" s="237">
        <f>ROUND(E62*H62,2)</f>
        <v>0</v>
      </c>
      <c r="J62" s="236"/>
      <c r="K62" s="237">
        <f>ROUND(E62*J62,2)</f>
        <v>0</v>
      </c>
      <c r="L62" s="237">
        <v>21</v>
      </c>
      <c r="M62" s="237">
        <f>G62*(1+L62/100)</f>
        <v>0</v>
      </c>
      <c r="N62" s="235">
        <v>0</v>
      </c>
      <c r="O62" s="235">
        <f>ROUND(E62*N62,2)</f>
        <v>0</v>
      </c>
      <c r="P62" s="235">
        <v>0</v>
      </c>
      <c r="Q62" s="235">
        <f>ROUND(E62*P62,2)</f>
        <v>0</v>
      </c>
      <c r="R62" s="237"/>
      <c r="S62" s="237" t="s">
        <v>141</v>
      </c>
      <c r="T62" s="238" t="s">
        <v>141</v>
      </c>
      <c r="U62" s="223">
        <v>6.7000000000000004E-2</v>
      </c>
      <c r="V62" s="223">
        <f>ROUND(E62*U62,2)</f>
        <v>0.53</v>
      </c>
      <c r="W62" s="223"/>
      <c r="X62" s="223" t="s">
        <v>135</v>
      </c>
      <c r="Y62" s="223" t="s">
        <v>136</v>
      </c>
      <c r="Z62" s="213"/>
      <c r="AA62" s="213"/>
      <c r="AB62" s="213"/>
      <c r="AC62" s="213"/>
      <c r="AD62" s="213"/>
      <c r="AE62" s="213"/>
      <c r="AF62" s="213"/>
      <c r="AG62" s="213" t="s">
        <v>447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2" x14ac:dyDescent="0.2">
      <c r="A63" s="220"/>
      <c r="B63" s="221"/>
      <c r="C63" s="261" t="s">
        <v>515</v>
      </c>
      <c r="D63" s="257"/>
      <c r="E63" s="258">
        <v>7.92</v>
      </c>
      <c r="F63" s="223"/>
      <c r="G63" s="223"/>
      <c r="H63" s="223"/>
      <c r="I63" s="223"/>
      <c r="J63" s="223"/>
      <c r="K63" s="223"/>
      <c r="L63" s="223"/>
      <c r="M63" s="223"/>
      <c r="N63" s="222"/>
      <c r="O63" s="222"/>
      <c r="P63" s="222"/>
      <c r="Q63" s="222"/>
      <c r="R63" s="223"/>
      <c r="S63" s="223"/>
      <c r="T63" s="223"/>
      <c r="U63" s="223"/>
      <c r="V63" s="223"/>
      <c r="W63" s="223"/>
      <c r="X63" s="223"/>
      <c r="Y63" s="223"/>
      <c r="Z63" s="213"/>
      <c r="AA63" s="213"/>
      <c r="AB63" s="213"/>
      <c r="AC63" s="213"/>
      <c r="AD63" s="213"/>
      <c r="AE63" s="213"/>
      <c r="AF63" s="213"/>
      <c r="AG63" s="213" t="s">
        <v>182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39">
        <v>21</v>
      </c>
      <c r="B64" s="240" t="s">
        <v>449</v>
      </c>
      <c r="C64" s="250" t="s">
        <v>450</v>
      </c>
      <c r="D64" s="241" t="s">
        <v>293</v>
      </c>
      <c r="E64" s="242">
        <v>7.92</v>
      </c>
      <c r="F64" s="243"/>
      <c r="G64" s="244">
        <f>ROUND(E64*F64,2)</f>
        <v>0</v>
      </c>
      <c r="H64" s="243"/>
      <c r="I64" s="244">
        <f>ROUND(E64*H64,2)</f>
        <v>0</v>
      </c>
      <c r="J64" s="243"/>
      <c r="K64" s="244">
        <f>ROUND(E64*J64,2)</f>
        <v>0</v>
      </c>
      <c r="L64" s="244">
        <v>21</v>
      </c>
      <c r="M64" s="244">
        <f>G64*(1+L64/100)</f>
        <v>0</v>
      </c>
      <c r="N64" s="242">
        <v>1E-3</v>
      </c>
      <c r="O64" s="242">
        <f>ROUND(E64*N64,2)</f>
        <v>0.01</v>
      </c>
      <c r="P64" s="242">
        <v>0</v>
      </c>
      <c r="Q64" s="242">
        <f>ROUND(E64*P64,2)</f>
        <v>0</v>
      </c>
      <c r="R64" s="244"/>
      <c r="S64" s="244" t="s">
        <v>133</v>
      </c>
      <c r="T64" s="245" t="s">
        <v>134</v>
      </c>
      <c r="U64" s="223">
        <v>0</v>
      </c>
      <c r="V64" s="223">
        <f>ROUND(E64*U64,2)</f>
        <v>0</v>
      </c>
      <c r="W64" s="223"/>
      <c r="X64" s="223" t="s">
        <v>135</v>
      </c>
      <c r="Y64" s="223" t="s">
        <v>136</v>
      </c>
      <c r="Z64" s="213"/>
      <c r="AA64" s="213"/>
      <c r="AB64" s="213"/>
      <c r="AC64" s="213"/>
      <c r="AD64" s="213"/>
      <c r="AE64" s="213"/>
      <c r="AF64" s="213"/>
      <c r="AG64" s="213" t="s">
        <v>137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x14ac:dyDescent="0.2">
      <c r="A65" s="225" t="s">
        <v>128</v>
      </c>
      <c r="B65" s="226" t="s">
        <v>90</v>
      </c>
      <c r="C65" s="249" t="s">
        <v>91</v>
      </c>
      <c r="D65" s="227"/>
      <c r="E65" s="228"/>
      <c r="F65" s="229"/>
      <c r="G65" s="229">
        <f>SUMIF(AG66:AG67,"&lt;&gt;NOR",G66:G67)</f>
        <v>0</v>
      </c>
      <c r="H65" s="229"/>
      <c r="I65" s="229">
        <f>SUM(I66:I67)</f>
        <v>0</v>
      </c>
      <c r="J65" s="229"/>
      <c r="K65" s="229">
        <f>SUM(K66:K67)</f>
        <v>0</v>
      </c>
      <c r="L65" s="229"/>
      <c r="M65" s="229">
        <f>SUM(M66:M67)</f>
        <v>0</v>
      </c>
      <c r="N65" s="228"/>
      <c r="O65" s="228">
        <f>SUM(O66:O67)</f>
        <v>0</v>
      </c>
      <c r="P65" s="228"/>
      <c r="Q65" s="228">
        <f>SUM(Q66:Q67)</f>
        <v>0</v>
      </c>
      <c r="R65" s="229"/>
      <c r="S65" s="229"/>
      <c r="T65" s="230"/>
      <c r="U65" s="224"/>
      <c r="V65" s="224">
        <f>SUM(V66:V67)</f>
        <v>3.04</v>
      </c>
      <c r="W65" s="224"/>
      <c r="X65" s="224"/>
      <c r="Y65" s="224"/>
      <c r="AG65" t="s">
        <v>129</v>
      </c>
    </row>
    <row r="66" spans="1:60" ht="22.5" outlineLevel="1" x14ac:dyDescent="0.2">
      <c r="A66" s="232">
        <v>22</v>
      </c>
      <c r="B66" s="233" t="s">
        <v>452</v>
      </c>
      <c r="C66" s="251" t="s">
        <v>453</v>
      </c>
      <c r="D66" s="234" t="s">
        <v>214</v>
      </c>
      <c r="E66" s="235">
        <v>13.11373</v>
      </c>
      <c r="F66" s="236"/>
      <c r="G66" s="237">
        <f>ROUND(E66*F66,2)</f>
        <v>0</v>
      </c>
      <c r="H66" s="236"/>
      <c r="I66" s="237">
        <f>ROUND(E66*H66,2)</f>
        <v>0</v>
      </c>
      <c r="J66" s="236"/>
      <c r="K66" s="237">
        <f>ROUND(E66*J66,2)</f>
        <v>0</v>
      </c>
      <c r="L66" s="237">
        <v>21</v>
      </c>
      <c r="M66" s="237">
        <f>G66*(1+L66/100)</f>
        <v>0</v>
      </c>
      <c r="N66" s="235">
        <v>0</v>
      </c>
      <c r="O66" s="235">
        <f>ROUND(E66*N66,2)</f>
        <v>0</v>
      </c>
      <c r="P66" s="235">
        <v>0</v>
      </c>
      <c r="Q66" s="235">
        <f>ROUND(E66*P66,2)</f>
        <v>0</v>
      </c>
      <c r="R66" s="237" t="s">
        <v>323</v>
      </c>
      <c r="S66" s="237" t="s">
        <v>141</v>
      </c>
      <c r="T66" s="238" t="s">
        <v>141</v>
      </c>
      <c r="U66" s="223">
        <v>0.23200000000000001</v>
      </c>
      <c r="V66" s="223">
        <f>ROUND(E66*U66,2)</f>
        <v>3.04</v>
      </c>
      <c r="W66" s="223"/>
      <c r="X66" s="223" t="s">
        <v>454</v>
      </c>
      <c r="Y66" s="223" t="s">
        <v>136</v>
      </c>
      <c r="Z66" s="213"/>
      <c r="AA66" s="213"/>
      <c r="AB66" s="213"/>
      <c r="AC66" s="213"/>
      <c r="AD66" s="213"/>
      <c r="AE66" s="213"/>
      <c r="AF66" s="213"/>
      <c r="AG66" s="213" t="s">
        <v>455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2" x14ac:dyDescent="0.2">
      <c r="A67" s="220"/>
      <c r="B67" s="221"/>
      <c r="C67" s="260" t="s">
        <v>456</v>
      </c>
      <c r="D67" s="259"/>
      <c r="E67" s="259"/>
      <c r="F67" s="259"/>
      <c r="G67" s="259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23"/>
      <c r="Z67" s="213"/>
      <c r="AA67" s="213"/>
      <c r="AB67" s="213"/>
      <c r="AC67" s="213"/>
      <c r="AD67" s="213"/>
      <c r="AE67" s="213"/>
      <c r="AF67" s="213"/>
      <c r="AG67" s="213" t="s">
        <v>179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x14ac:dyDescent="0.2">
      <c r="A68" s="3"/>
      <c r="B68" s="4"/>
      <c r="C68" s="254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E68">
        <v>15</v>
      </c>
      <c r="AF68">
        <v>21</v>
      </c>
      <c r="AG68" t="s">
        <v>114</v>
      </c>
    </row>
    <row r="69" spans="1:60" x14ac:dyDescent="0.2">
      <c r="A69" s="216"/>
      <c r="B69" s="217" t="s">
        <v>29</v>
      </c>
      <c r="C69" s="255"/>
      <c r="D69" s="218"/>
      <c r="E69" s="219"/>
      <c r="F69" s="219"/>
      <c r="G69" s="231">
        <f>G8+G36+G39+G43+G49+G61+G65</f>
        <v>0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E69">
        <f>SUMIF(L7:L67,AE68,G7:G67)</f>
        <v>0</v>
      </c>
      <c r="AF69">
        <f>SUMIF(L7:L67,AF68,G7:G67)</f>
        <v>0</v>
      </c>
      <c r="AG69" t="s">
        <v>170</v>
      </c>
    </row>
    <row r="70" spans="1:60" x14ac:dyDescent="0.2">
      <c r="C70" s="256"/>
      <c r="D70" s="10"/>
      <c r="AG70" t="s">
        <v>172</v>
      </c>
    </row>
    <row r="71" spans="1:60" x14ac:dyDescent="0.2">
      <c r="D71" s="10"/>
    </row>
    <row r="72" spans="1:60" x14ac:dyDescent="0.2">
      <c r="D72" s="10"/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rDzddPH9BK8f57HQo3UgUho7FZ6lGoyaNoT9Mv5iqOTz0w4al2Z6Ncoqy0ze5l/HX14sMmdcpBYNiguMskNTw==" saltValue="cfX+cGzhtGFB7OoYMR7fCg==" spinCount="100000" sheet="1" formatRows="0"/>
  <mergeCells count="20">
    <mergeCell ref="C54:G54"/>
    <mergeCell ref="C67:G67"/>
    <mergeCell ref="C31:G31"/>
    <mergeCell ref="C34:G34"/>
    <mergeCell ref="C41:G41"/>
    <mergeCell ref="C45:G45"/>
    <mergeCell ref="C51:G51"/>
    <mergeCell ref="C52:G52"/>
    <mergeCell ref="C16:G16"/>
    <mergeCell ref="C19:G19"/>
    <mergeCell ref="C21:G21"/>
    <mergeCell ref="C23:G23"/>
    <mergeCell ref="C27:G27"/>
    <mergeCell ref="C28:G28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000 001 Naklady</vt:lpstr>
      <vt:lpstr>001 001 Pol</vt:lpstr>
      <vt:lpstr>001 002 Pol</vt:lpstr>
      <vt:lpstr>001 003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'000 001 Naklady'!Názvy_tisku</vt:lpstr>
      <vt:lpstr>'001 001 Pol'!Názvy_tisku</vt:lpstr>
      <vt:lpstr>'001 002 Pol'!Názvy_tisku</vt:lpstr>
      <vt:lpstr>'001 003 Pol'!Názvy_tisku</vt:lpstr>
      <vt:lpstr>oadresa</vt:lpstr>
      <vt:lpstr>Stavba!Objednatel</vt:lpstr>
      <vt:lpstr>Stavba!Objekt</vt:lpstr>
      <vt:lpstr>'000 001 Naklady'!Oblast_tisku</vt:lpstr>
      <vt:lpstr>'001 001 Pol'!Oblast_tisku</vt:lpstr>
      <vt:lpstr>'001 002 Pol'!Oblast_tisku</vt:lpstr>
      <vt:lpstr>'001 003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2023-07-09T11:27:57Z</dcterms:modified>
</cp:coreProperties>
</file>